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tyles+xml" PartName="/xl/styles.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bookViews>
    <workbookView/>
  </bookViews>
  <sheets>
    <sheet name="Innehåll" sheetId="1" r:id="rId1"/>
    <sheet name="XML-dokumentation" sheetId="2" r:id="rId2"/>
    <sheet name="Ändringshistorik" sheetId="3" r:id="rId3"/>
    <sheet name="Exempel 1" sheetId="4" r:id="rId5"/>
    <sheet name="Exempel 2" sheetId="5" r:id="rId6"/>
    <sheet name="Exempel 3" sheetId="6" r:id="rId7"/>
    <sheet name="Exempel 4" sheetId="7" r:id="rId8"/>
    <sheet name="Exempel AvlidenPåIVA2020" sheetId="8" r:id="rId9"/>
    <sheet name="Exempel AvlidenPåIVA2024" sheetId="9" r:id="rId10"/>
    <sheet name="Exempel Omvårdnadsdokumentation" sheetId="10" r:id="rId11"/>
    <sheet name="Exempel Daglig SOFA" sheetId="11" r:id="rId12"/>
    <sheet name="XSD (XML Schema Definition)" sheetId="12" r:id="rId13"/>
  </sheets>
  <calcPr fullCalcOnLoad="1"/>
</workbook>
</file>

<file path=xl/sharedStrings.xml><?xml version="1.0" encoding="utf-8"?>
<sst xmlns="http://schemas.openxmlformats.org/spreadsheetml/2006/main" count="3954" uniqueCount="3954">
  <si>
    <t xml:space="preserve">SIR XML Dokumentation version 5.2 revision 25                                                                                 Skapad: 2023-12-21 11:46</t>
  </si>
  <si>
    <t xml:space="preserve">Inrapportering av intensivvårds-data för SIR
Huvud för hela XML-filen.</t>
  </si>
  <si>
    <t>Beskrivning av filens informationens innehåll</t>
  </si>
  <si>
    <t>Information om ett vårdtillfälle</t>
  </si>
  <si>
    <t>Data om patienten</t>
  </si>
  <si>
    <t>Data om Vården för ett vårdtillfälle</t>
  </si>
  <si>
    <t xml:space="preserve">Huvudgrupp för operationskoder som omfattar koder för operationer utförda före vårdtillfället på IVA.
Operationer som skett under vårdtillfället skickas in under rubriken Åtgärder.</t>
  </si>
  <si>
    <t xml:space="preserve">AvståAvbrytaBehandling (förgångare till Behandlingsstrategi)
Kan rapporteras för vårdtillfällen inskrivna from 2007-05-31 tom 2013-12-31.
Fram till 2009-01-01 kunde version 1 rapporteras. Den har vi inte tagit hänsyn till.
Endast ett protokoll för behandlingsstrategi får anges för ett vårdtillfälle.
Man kan alltså inte ange både AvståAvbrytaBehandling och Behandlingsstrategi.</t>
  </si>
  <si>
    <t xml:space="preserve">Behandlingsstrategi
Kan rapporteras för vårdtillfällen inskrivna from 2013-01-01.
Endast ett protokoll för behandlingsstrategi får anges för ett vårdtillfälle.
Man kan alltså inte ange både AvståAvbrytaBehandling och Behandlingsstrategi.</t>
  </si>
  <si>
    <t xml:space="preserve">Riskbedömning SAPS3
Kan anges om Vårdtyp är IVA eller TIVA. Anges endast för patienter ≥ 16 år.</t>
  </si>
  <si>
    <t>IntensivvårdsHiggins, kan anges endast om Vårdtyp=”TIVA”</t>
  </si>
  <si>
    <t xml:space="preserve">Clinical Frailty Scale (CFS-9)
CFS kan anges för vårdtyperna IVA och TIVA
Frailty scale registreras som något av värdena 1-9.
SIR rekommenderar att frailty registreras från 16 års ålder
Vid valideringsnivå 'Alltid' ska alltid Bedömning eller Bortfallsorsak anges.</t>
  </si>
  <si>
    <t>Paediatric Index of Mortality. Version 2 (PIM2)</t>
  </si>
  <si>
    <t>Paediatric Index of Mortality. Version 3 (PIM3)</t>
  </si>
  <si>
    <t xml:space="preserve">Upprepas inom vårdtillfället för varje dygn
”In SOFA” och ”Ut SOFA” måste anges på alla vårdtillfällen. ”Daglig SOFA” måste anges för alla vårdtillfällen som passerar 00:00 minst en gång och att vårdtillfället är 5 timmar eller längre.Varje daglig SOFA som enligt riktlinjen ska finnas, ska vara med i filen.
Kan endast anges då Vårdtyp är IVA, BIVA eller TIVA och för patienter ≥ 16 år.</t>
  </si>
  <si>
    <t xml:space="preserve">Daglig SOFA
Registreringen av Daglig SOFA görs på förmiddagen vid tid som passar den enskilda intensivvårdsavdelningens rutiner bäst, vid samma tidpunkt varje dag.
Kan endast anges då Vårdtyp är IVA, BIVA eller TIVA och för patienter ≥ 16 år.</t>
  </si>
  <si>
    <t xml:space="preserve">Avser avlidna med avlidentidpunkt fr.o.m. 2009-01-01 t.o.m. 2015-12-31 enligt version 4 av protokollet.
Anges för Vårdtyperna IVA, TIVA eller BIVA</t>
  </si>
  <si>
    <t xml:space="preserve">Avser avlidna med avlidentidpunkt fr.o.m. 2016-01-01 t.o.m. 2019-12-31 enligt riktlinje
"Avliden på IVA Mätetal" baserat på nya mätetal för organdonation.
Anges för Vårdtyperna IVA, TIVA eller BIVA och det är de som avlider under intensivvård som ska registreras.</t>
  </si>
  <si>
    <t xml:space="preserve">Avser avlidna med avlidentidpunkt fr.o.m. 2020-01-01 enligt riktlinje
Anges för Vårdtyperna IVA, TIVA eller BIVA och det är de som avlider under intensivvård som ska registreras.</t>
  </si>
  <si>
    <t xml:space="preserve">Avser avlidna med avlidentidpunkt fr.o.m. 2024-01-01 enligt riktlinje
Anges för vårdtyperna IVA, TIVA eller BIVA och det är de som avlider under intensivvård som ska registreras.</t>
  </si>
  <si>
    <t xml:space="preserve">Är rekommenderat för vårdtyperna IVA, TIVA och BIVA.
Kan anges även för övriga vårdtyper.</t>
  </si>
  <si>
    <t>Komplikation från 2012 och framåt</t>
  </si>
  <si>
    <t xml:space="preserve">Varje indikator kan ha en poäng mellan 0 och 3.
En extrapoäng kan ges för indikatorerna 3, 5 och 10.
Den sammanlagda poängen kan dock ej vara mer än 3 poäng för varje enskild indikator, inklusive extrapoäng.
Upprepas för varje pass.</t>
  </si>
  <si>
    <t xml:space="preserve">Ny riktlinje som gäller för vårdtyngd för vårdtillfällen inskrivna from 2013-01-01.
VTS upprepas inom vårdtillfället för varje pass.
Kan anges för alla vårdtyperna.</t>
  </si>
  <si>
    <t xml:space="preserve">NEMS (Nine equivalents of nursing manpower use score)
http://www.icuregswe.org/Documents/Guidelines/Vardtyngd/NEMS_2015.pdf
Upprepas inom vårdtillfället för varje dygn. Kan anges för alla vårdtyperna.</t>
  </si>
  <si>
    <t xml:space="preserve">Åtgärd upprepas för varje åtgärd.
För närmare beskrivning av åtgärder hänvisas till riktlinjer på www.icuregswe.org
Alla enligt KVÅ-standard ska gå att skicka in. Åtgärdsluttid kan lämnas ”öppen” om ej utskriven
Om KVÅ-kod ska rapporteras som operationskod och därmed saknar en sluttid så ange åtgärdsgrupp X.
Sluttid kommer då inte att krävas.</t>
  </si>
  <si>
    <t xml:space="preserve">Diagnoskod upprepas för varje diagnos.
Anges för Vårdtyperna ”IVA”, ”TIVA” eller ”BIVA”.
Varje vårdtillfälle av dessa vårdtyper skall ha en Primär IVA-diagnos från SIR:s fastslagna lista.
Därutöver får valfritt antal andra diagnoser från listan eller hela ICD10-SE registreras.</t>
  </si>
  <si>
    <t>Sedering</t>
  </si>
  <si>
    <t>Omvärdnadvariabler smärta</t>
  </si>
  <si>
    <t>Omvårdnadvariabler sedering</t>
  </si>
  <si>
    <t>Omvårdnadsvariabler för Delirium</t>
  </si>
  <si>
    <t xml:space="preserve">Kan anges för alla vårdtillfällen av vårdtypen IVA, TIVA och BIVA och oberoende om en SAPS3-registrering finns eller ej.
Om SAPS3 används så måste Intagningsorsaker anges här för vårdtillfällen inskrivna from 2009-01-01.
Man kan ange intagningsorsaker för SAPS3 här även för vårdtillfällen före 2009-01-01, men då ska de inte anges i SAPS3-modulen,
där de annars normalt är placerade för vårdtillfällen med inskrivning tom 2008-12-31.
OBS! Samtliga intagningsorsaker får ej vara besvarade med ”Ingen”, minst en orsak måste anges.</t>
  </si>
  <si>
    <t xml:space="preserve">Detta avsnitt ska endast vara med om fråga 7 besvarats och då besvarats med ”Nej”
Fråga 8: Om möjlig donator</t>
  </si>
  <si>
    <t>Fråga 9: Beslutades/Planerades organdonation?</t>
  </si>
  <si>
    <t>Möjlig organdokation 2016</t>
  </si>
  <si>
    <t xml:space="preserve">Vikt uppmätt mellan 07.00-06.59 kan noteras tillhörande dygnet.
Om flera vikter förekommer anges vikt under förmiddagen det dygn som avses.
Man kan hoppa över dygn om man saknar uppgift.</t>
  </si>
  <si>
    <t>BPS - Behavioral Pain Scale</t>
  </si>
  <si>
    <t>CPOT - Critical-Care Pain Observation Tool</t>
  </si>
  <si>
    <t>Uppföljning av åtgärder efter smärta</t>
  </si>
  <si>
    <t>The Nursing Delirium Screening Scale (NuDesc)</t>
  </si>
  <si>
    <t>Känd donatorinställning 2009</t>
  </si>
  <si>
    <t>Avlidnes inställning till organdonation</t>
  </si>
  <si>
    <t>Beslutades organdonation (2016)</t>
  </si>
  <si>
    <t>Generella Fotnoter för dokumentet</t>
  </si>
  <si>
    <t>&lt;SirData&gt;</t>
  </si>
  <si>
    <t>Element</t>
  </si>
  <si>
    <t>&lt;Typavfil&gt;</t>
  </si>
  <si>
    <t>Någon av nedanstående konstanter</t>
  </si>
  <si>
    <t>Typ av fil, ska vara ”Intensivvårdsdata”</t>
  </si>
  <si>
    <t>'Intensivvårdsdata'</t>
  </si>
  <si>
    <t>XML-fil med Intensivvårds data</t>
  </si>
  <si>
    <t xml:space="preserve">Obligatoriskt </t>
  </si>
  <si>
    <t>&lt;Innehåll&gt;</t>
  </si>
  <si>
    <t>Beskrivning av filens innehåll</t>
  </si>
  <si>
    <t>&lt;IVAVårdtillfälle&gt;</t>
  </si>
  <si>
    <t>Alla rapporterade vårdtillfällen</t>
  </si>
  <si>
    <t>Värdet kan utelämnas (nullable)</t>
  </si>
  <si>
    <t>Typ: Innehåll</t>
  </si>
  <si>
    <t>&lt;Version&gt;</t>
  </si>
  <si>
    <t>Anger version på XML-filen. Skall sättas till ”5.2”.</t>
  </si>
  <si>
    <t>'5.1'</t>
  </si>
  <si>
    <t>Version 5.1 på XML-filen</t>
  </si>
  <si>
    <t>'5.2'</t>
  </si>
  <si>
    <t>Version 5.2 på XML-filen</t>
  </si>
  <si>
    <t>&lt;Avdelningsnamn&gt;</t>
  </si>
  <si>
    <t>Sträng</t>
  </si>
  <si>
    <t xml:space="preserve">Namnet på den rapporterande avdelningen. Om namnet skulle ändras måste detta
rapporteras till SIR:s registeransvariga för att inte fel skall uppstå.</t>
  </si>
  <si>
    <t>Texten får maximalt vara 50 tecken lång</t>
  </si>
  <si>
    <t>&lt;PeriodStart&gt;</t>
  </si>
  <si>
    <t>Datum i formatet 'yyyy-mm-dd'</t>
  </si>
  <si>
    <t>Anger startdatum (från och med) för urvalsperioden avseende inskrivningstid.</t>
  </si>
  <si>
    <t>&lt;PeriodSlut&gt;</t>
  </si>
  <si>
    <t xml:space="preserve">Anger slutdatum (till och med) för urvalsperioden avseende inskrivningstid.
Varje rapport förväntas omfatta hela föregående år och all data för innevarande år!
Detta för att ha en medveten överlappning så att alla vårdtillfällen kommer med.
Äldre data kommer alltså att ersättas med färskare.  Således viss och successiv uppdatering av data.</t>
  </si>
  <si>
    <t>&lt;Skapad&gt;</t>
  </si>
  <si>
    <t xml:space="preserve">Anger datum då filen skapats
Ska alltid vara efter PeriodSlut</t>
  </si>
  <si>
    <t>Automatisk datakomplettering</t>
  </si>
  <si>
    <t>0.01</t>
  </si>
  <si>
    <t>Hämtar avdelningstyp för avdelning</t>
  </si>
  <si>
    <t>Validering</t>
  </si>
  <si>
    <t>0.02</t>
  </si>
  <si>
    <t>Kontrollerar så att avdelningen är godkänd, och att det är en intensivvårdsavdelning.</t>
  </si>
  <si>
    <t>0.04</t>
  </si>
  <si>
    <t>Startdatum för filuttaget får inte vara före kompabilitetsdatumet (2012), men inte heller ligga i framtiden</t>
  </si>
  <si>
    <t>0.05</t>
  </si>
  <si>
    <t>PeriodSlut för filuttaget får inte ligga före PeriodStart men inte heller i framtiden</t>
  </si>
  <si>
    <t>0.06</t>
  </si>
  <si>
    <t>Datumet då filuttaget skapades får inte vara före PeriodSlut men inte eller i framtiden</t>
  </si>
  <si>
    <t>Typ: Vårdtillfälle</t>
  </si>
  <si>
    <t>&lt;Persondata&gt;</t>
  </si>
  <si>
    <t>Information om patienten</t>
  </si>
  <si>
    <t>&lt;Vårddata&gt;</t>
  </si>
  <si>
    <t>Vårddata om intensivvårdstillfället</t>
  </si>
  <si>
    <t>&lt;PreVtfOperationskoder&gt;</t>
  </si>
  <si>
    <t xml:space="preserve">Huvudgrupp för operationskoder som omfattar koder för operationer utförda före vårdtillfället på IVA.
Operationer som skett under vårdtillfället skickas in under rubriken Åtgärder.</t>
  </si>
  <si>
    <t>&lt;BehandlingsstrategiPre2014&gt;</t>
  </si>
  <si>
    <t>Kan rapporteras för vårdtillfällen inskrivna tom 2013-12-31. Utgår 2014-01-01 och ska därefter inte anges i XML-filen</t>
  </si>
  <si>
    <t>&lt;Behandlingsstrategi2013&gt;</t>
  </si>
  <si>
    <t xml:space="preserve">Kan rapporteras för vårdtillfällen inskrivna from 2013-01-01.  Avser protokollversion 3.0
Endast ett protokoll för behandlingsstrategi får anges för ett vårdtillfälle.  Man kan alltså inte ange både AvståAvbrytaBehandling och Behandlingsstrategi.</t>
  </si>
  <si>
    <t>&lt;RiskSAPS3&gt;</t>
  </si>
  <si>
    <t>Kan anges om Vårdtyp är IVA eller TIVA. Anges endast för patienter ≥ 16 år.</t>
  </si>
  <si>
    <t>&lt;IntensivvårdsHiggins&gt;</t>
  </si>
  <si>
    <t>Kan anges endast om Vårdtyp=”TIVA”</t>
  </si>
  <si>
    <t>&lt;ClinicalFrailtyScale&gt;</t>
  </si>
  <si>
    <t xml:space="preserve">Clinical Frailty Scale (CFS-9)
CFS kan för vårdtyperna IVA och TIVA
Frailty registreras som något av värdena 1-9.
SIR rekommenderar att frailty registreras från 16 års ålder</t>
  </si>
  <si>
    <t>&lt;PIM2&gt;</t>
  </si>
  <si>
    <t xml:space="preserve">Paediatric Index of Mortality. Version 2 (PIM2)
Skall ej anges för vårdtillfällen inskrivna 2016-01-01 eller senare.
Ersatt av PIM3 from 2016.
Anges för Vårdtyperna ”IVA” eller ”BIVA”.
För patienter med vårdtyp IVA gäller ålder mindre än  16 år</t>
  </si>
  <si>
    <t>&lt;PIM3&gt;</t>
  </si>
  <si>
    <t xml:space="preserve">Paediatric Index of Mortality. Version 3 (PIM3)
Gäller för vårdtillfällen inskrivna 2016-01-01 eller senare.</t>
  </si>
  <si>
    <t>&lt;SofaData&gt;</t>
  </si>
  <si>
    <t>Sequential Organ Failure Assessment (SOFA) severity of illness score for hospital mortality</t>
  </si>
  <si>
    <t>&lt;DagligaSOFAs&gt;</t>
  </si>
  <si>
    <t xml:space="preserve">Sequential Organ Failure Assessment (SOFA) severity of illness score for hospital mortality
Version för endast daglig förmiddags SOFA (gällande från 2023)</t>
  </si>
  <si>
    <t>&lt;AvlidenPåIVAVer4&gt;</t>
  </si>
  <si>
    <t>AvlidnaPåIVA gäller för avlidna från och med 2009-01-01 till och med 2015-12-31</t>
  </si>
  <si>
    <t>&lt;AvlidenPåIVAMätetal&gt;</t>
  </si>
  <si>
    <t>AvlidnaPåIVA gäller för avlidna från och med 2016-01-01 till och med 2019-12-31</t>
  </si>
  <si>
    <t>&lt;AvlidenPåIVA2020&gt;</t>
  </si>
  <si>
    <t>AvlidnaPåIVA gäller för avlidna från och med 2020-01-01</t>
  </si>
  <si>
    <t>&lt;AvlidenPåIVA2024&gt;</t>
  </si>
  <si>
    <t>AvlidnaPåIVA gäller för avlidna från och med 2024-01-01</t>
  </si>
  <si>
    <t>&lt;Viktochlängd&gt;</t>
  </si>
  <si>
    <t xml:space="preserve">Vikt och längd
Vikt anges i kilo med en decimal.
Är rekommenderat för vårdtyperna IVA, TIVA och BIVA. Kan anges även för övriga vårdtyper.</t>
  </si>
  <si>
    <t>&lt;Komplikationer2012&gt;</t>
  </si>
  <si>
    <t xml:space="preserve">Registrering av vissa negativa händelser och komplikationer inom Intensivvård i Sverige.
Ny riktlinje som börjar gälla för händelser som inträffar vårdtillfällen inskrivna from 2012-01-01.</t>
  </si>
  <si>
    <t>&lt;VTSDATA&gt;</t>
  </si>
  <si>
    <t xml:space="preserve">Vårdtyngd Sverige 5.0
Kan rapporteras för vårdtillfällen inskrivna tom 2014-12-31.
Utgår 2015-01-01 och ska därefter inte anges i XML-filen
VTS upprepas inom vårdtillfället för varje pass.
Kan anges för alla vårdtyperna.</t>
  </si>
  <si>
    <t>&lt;VTSDATA2014&gt;</t>
  </si>
  <si>
    <t xml:space="preserve">Ny riktlinje som gäller för vårdtyngd för vårdtillfällen inskrivna from 2013-01-01.
VTS upprepas inom vårdtillfället för varje pass.
Kan anges för alla vårdtyperna.</t>
  </si>
  <si>
    <t>&lt;NEMSDATA&gt;</t>
  </si>
  <si>
    <t>Upprepas inom vårdtillfället för varje dygn. Kan anges för alla vårdtyperna.</t>
  </si>
  <si>
    <t>&lt;Åtgärder&gt;</t>
  </si>
  <si>
    <t xml:space="preserve">Åtgärd upprepas för varje åtgärd.
För närmare beskrivning av åtgärder hänvisas till riktlinjer på www.icuregswe.org
Alla enligt KVÅ-standard ska gå att skicka in. Åtgärdsluttid kan lämnas ”öppen” om ej utskriven
Om KVÅ-kod ska rapporteras som operationskod och därmed saknar en sluttid så ange åtgärdsgrupp X.
Sluttid kommer då inte att krävas.</t>
  </si>
  <si>
    <t>&lt;IVAdiagnos&gt;</t>
  </si>
  <si>
    <t>&lt;Sederingsmål&gt;</t>
  </si>
  <si>
    <t>Mål för patientens sedering</t>
  </si>
  <si>
    <t>&lt;OmvårdnadSmärta&gt;</t>
  </si>
  <si>
    <t>Omvårdnadsdokumentation smärta</t>
  </si>
  <si>
    <t>&lt;OmvårdnadSedering&gt;</t>
  </si>
  <si>
    <t>Omvårdnadsdokumentation sedering</t>
  </si>
  <si>
    <t>&lt;OmvårdnadDelirium&gt;</t>
  </si>
  <si>
    <t>Omvårdnadsdokumentation delirium</t>
  </si>
  <si>
    <t>1.01</t>
  </si>
  <si>
    <t>Validera moduler som krävs/ej ska rapporteras för en avdelning</t>
  </si>
  <si>
    <t>1.02</t>
  </si>
  <si>
    <t>Validera så att inte samma idbegrepp används på fler än ett vårdtillfälle</t>
  </si>
  <si>
    <t>1.03</t>
  </si>
  <si>
    <t>Passinställninar måste finnas i SIR om VTS, NEMS, eller omvårdnadsvariabler ska rapporteras</t>
  </si>
  <si>
    <t>1.99</t>
  </si>
  <si>
    <t>Validerar överlappande vårdtillfällen (körs sist)</t>
  </si>
  <si>
    <t>Typ: PersonData</t>
  </si>
  <si>
    <t>&lt;Personnrtyp&gt;</t>
  </si>
  <si>
    <t xml:space="preserve">”Korrekt”, ”Reserv” eller ”Okänd”
Endast om ”Korrekt”, giltigt svenskt personnummer, kan uppföljning mot befolkningsregister göras.
”Hemlig” kan användas fram tom 2011-12-31 enligt tidigare specifikation.</t>
  </si>
  <si>
    <t>'Korrekt'</t>
  </si>
  <si>
    <t>Korrekt personnummer</t>
  </si>
  <si>
    <t>'Reserv'</t>
  </si>
  <si>
    <t>Reservnummer</t>
  </si>
  <si>
    <t>'Hemlig'</t>
  </si>
  <si>
    <t>Hemlig personnummer</t>
  </si>
  <si>
    <t>'Okänd'</t>
  </si>
  <si>
    <t>Personnummret på okänd person</t>
  </si>
  <si>
    <t>&lt;Personnummer&gt;</t>
  </si>
  <si>
    <t xml:space="preserve">Om typen är korrekt så måste det vara ett giltigt svenskt personnummer På formatet ”ååååmmdd-####”.  Sekel inkluderas.
Om ej typen ”Korrekt” så är formatet fritt och max 36 tecken får användas, inklusive ”-”.</t>
  </si>
  <si>
    <t>Texten får maximalt vara 36 tecken lång</t>
  </si>
  <si>
    <t>&lt;Kön&gt;</t>
  </si>
  <si>
    <t xml:space="preserve">”M” eller ”K”
Kön behöver inte anges om Personnrtyp är ”Korrekt”, i övriga fall ska det anges. Härleds då från personnummer om det utelämnats .
Om kön anges då personnummer är ”Korrekt” så måste angivet kön och könssiffran i personnumret stämma överens.
”?”  kan anges fram tom 2011-12-31 enligt tidigare specifikation.</t>
  </si>
  <si>
    <t>'M'</t>
  </si>
  <si>
    <t>Man</t>
  </si>
  <si>
    <t>'K'</t>
  </si>
  <si>
    <t>Kvinna</t>
  </si>
  <si>
    <t>'?'</t>
  </si>
  <si>
    <t>Okänt, ”?” kan anges fram tom 2011-12-31 enligt tidigare specifikation.</t>
  </si>
  <si>
    <t>&lt;Födelsedata&gt;</t>
  </si>
  <si>
    <t xml:space="preserve">På formatet ”åååå-mm-dd”. Anges ej om Personnrtyp är ”Okänd”.
Födelsedata behöver inte anges om Personnrtyp är ”Korrekt”. Om det anges då Personnrtyp är ”Korrekt” så måste det stämma med personnumret.</t>
  </si>
  <si>
    <t>&lt;Postnummer&gt;</t>
  </si>
  <si>
    <t>Heltal</t>
  </si>
  <si>
    <t xml:space="preserve">Fem siffror. För person bosatt utom Sverige men inom EU anges 77777.
För person bosatt utom EU anges 88888. För okänt postnummer anges 99999.</t>
  </si>
  <si>
    <t>Värdet ska anges i intervallet 0 → 99999</t>
  </si>
  <si>
    <t>&lt;Kommunkod&gt;</t>
  </si>
  <si>
    <t xml:space="preserve">Kommunkod. Anges som siffror och inledande 0:a i länskoden kan uteslutas.
Koden är då tre eller fyrsiffrig och ska ej innehålla församlingskod.
Avser kommunkoden som var gällande vid vårdtillfället.</t>
  </si>
  <si>
    <t>Värdet ska anges i intervallet 100 → 9999</t>
  </si>
  <si>
    <t>&lt;Länskod&gt;</t>
  </si>
  <si>
    <t>Läns-kod kan anges, ej obligatoriskt, anges som siffra</t>
  </si>
  <si>
    <t>Värdet ska anges i intervallet 1 → 99</t>
  </si>
  <si>
    <t>2.01</t>
  </si>
  <si>
    <t>Födelsedatum och ålder härleds från angivet födelsedata eller om personnummertyp är 'Korrekt'</t>
  </si>
  <si>
    <t>2.02</t>
  </si>
  <si>
    <t>Om kön har utelämnats härleds det från ett 'korrekt' personnummer</t>
  </si>
  <si>
    <t>2.03</t>
  </si>
  <si>
    <t>Kommunkod och länskod kan härledas ur postnumret när endast en kommunkod finns</t>
  </si>
  <si>
    <t>2.04</t>
  </si>
  <si>
    <t xml:space="preserve">Födelsedata ska anges eller utelämnas beroende på personnummertyp:
	Om personnummertyp är 'Okänd' ska födelsedata ej anges
	Om personnummertyp är 'Reserv' ska födelsedata anges
	Om personnummertyp är 'Korrekt' härleds det från personnumret och födelsedata kan utelämnas
	OM födelsedata har angivits tillsammans med korrekt personnummer så måste födelsedatum stämma
Personnummertyp 'Hemlig' får bara anvädas fram tom 2011-12-31 och hanteras på samma sätt som 'Reserv'</t>
  </si>
  <si>
    <t>2.05</t>
  </si>
  <si>
    <t>Ålder får vara mellan 0 och 140 år</t>
  </si>
  <si>
    <t>2.06</t>
  </si>
  <si>
    <t>Då personnummertypen är 'Korrekt' ska ett giltigt svenskt personnummer rapporteras</t>
  </si>
  <si>
    <t>2.07</t>
  </si>
  <si>
    <t>Kön måste anges då Personnrtyp inte är angivet som 'Korrekt' och då Personnrtyp är 'Korrekt' så måste angivet kön och könssiffran i personnumret stämma överens</t>
  </si>
  <si>
    <t>2.08</t>
  </si>
  <si>
    <t>Okänt kön registrerat som '?' kan bara anges fram tom 2011-12-31</t>
  </si>
  <si>
    <t>2.09</t>
  </si>
  <si>
    <t>Validering av kommunkoden mot postnumret</t>
  </si>
  <si>
    <t>2.10</t>
  </si>
  <si>
    <t>Postnummer är obligatoriskt och anges med fem siffror. För person bosatt utanför Sverige men inom EU anges 77777. För person bosatt utanför EU anges 88888. För okänt postnummer anges 99999.</t>
  </si>
  <si>
    <t>Typ: VårdData</t>
  </si>
  <si>
    <t>&lt;VårdtillfälletsStart&gt;</t>
  </si>
  <si>
    <t>Datum och tid, i formatet 'yyyy-mm-ddThh:nn:ss'</t>
  </si>
  <si>
    <t>Vårdtillfällets start. Datum + tid på formatet ”åååå-mm-dd tt:mm”</t>
  </si>
  <si>
    <t>&lt;Ankomsttid&gt;</t>
  </si>
  <si>
    <t xml:space="preserve">Datum + tid på formatet ”åååå-mm-dd tt:mm”.
Obligatorisk from 2012-01-01 för vårdtyperna IVA, TIVA och BIVA.</t>
  </si>
  <si>
    <t>&lt;Utskrivningstid&gt;</t>
  </si>
  <si>
    <t xml:space="preserve">Datum + tid på formatet ”åååå-mm-dd tt:mm” eller ”Ej utskriven”
Om NULL så innebär det att personen ej är utskriven</t>
  </si>
  <si>
    <t>&lt;Idbegrepp&gt;</t>
  </si>
  <si>
    <t xml:space="preserve">Internt Id-begrepp från IT-systemet.  Kan bestå av både siffror och bokstäver.
Används för att identifiera vårdtillfällen.
Detta begrepp kommer även att visas i kommentarslistan.
Tänk på att samma id-begrepp kan återkomma om man byter IT-system.
Man kan då tex skriva ett prefix eller postfix tillsammans med löpnumret för att undvika sammanblandning.
Maximalt 36 tecken kan användas. Id-begreppet tolkas avdelningsvis.</t>
  </si>
  <si>
    <t>&lt;Vårdtyp&gt;</t>
  </si>
  <si>
    <t>Följer definitioner i SIR:s riktlinjer.</t>
  </si>
  <si>
    <t>'HIA'</t>
  </si>
  <si>
    <t>Hjärtintensivvård - HIA</t>
  </si>
  <si>
    <t>'Postop'</t>
  </si>
  <si>
    <t>Postoperativ vård - Postop</t>
  </si>
  <si>
    <t>'IVA'</t>
  </si>
  <si>
    <t>Intensivvård - IVA</t>
  </si>
  <si>
    <t>'Övrig'</t>
  </si>
  <si>
    <t>Övrig vård - Övrig</t>
  </si>
  <si>
    <t>'TIVA'</t>
  </si>
  <si>
    <t>Thoraxintensivvård - TIVA</t>
  </si>
  <si>
    <t>'BIVA'</t>
  </si>
  <si>
    <t>Barnintensivvård - BIVA</t>
  </si>
  <si>
    <t>&lt;Ankomstväg&gt;</t>
  </si>
  <si>
    <t>Beskriver varifrån patienten kommer.</t>
  </si>
  <si>
    <t>'Akutmottagning'</t>
  </si>
  <si>
    <t>Akutmottagning</t>
  </si>
  <si>
    <t>'Vårdavdelning'</t>
  </si>
  <si>
    <t>Vårdavdelning</t>
  </si>
  <si>
    <t>'Operation'</t>
  </si>
  <si>
    <t>Operation</t>
  </si>
  <si>
    <t>'AnnanIVA'</t>
  </si>
  <si>
    <t>Annan IVA</t>
  </si>
  <si>
    <t>'AnnatSjukhus'</t>
  </si>
  <si>
    <t>Annat sjukhus (ej IVA)</t>
  </si>
  <si>
    <t>'PostOp'</t>
  </si>
  <si>
    <t>Postoperativ vård (på annan uppvakningsenhet)</t>
  </si>
  <si>
    <t>'KonverteradPostOp'</t>
  </si>
  <si>
    <t>Konvertering från vårdtyp 'Postop' på samma IVA</t>
  </si>
  <si>
    <t>'KonverteradHIA'</t>
  </si>
  <si>
    <t>Konvertering från vårdtyp HIA på samma IVA</t>
  </si>
  <si>
    <t>'KonverteradÖvrig'</t>
  </si>
  <si>
    <t>Konvertering från vårdtyp 'Övrig' på samma IVA</t>
  </si>
  <si>
    <t>'Hem'</t>
  </si>
  <si>
    <t>Hem</t>
  </si>
  <si>
    <t>'Förlossning'</t>
  </si>
  <si>
    <t>Förlossning</t>
  </si>
  <si>
    <t>'Intermediärvård'</t>
  </si>
  <si>
    <t>Intermediärvård</t>
  </si>
  <si>
    <t>'KonverteradIVA'</t>
  </si>
  <si>
    <t>Konverterad från vårdtyp 'IVA' på samma IVA</t>
  </si>
  <si>
    <t>&lt;Ankomstorsak&gt;</t>
  </si>
  <si>
    <t>Obligatoriskt om Ankomstväg är ”Annan IVA” eller ”Annat sjukhus”.</t>
  </si>
  <si>
    <t>'Medicinsk'</t>
  </si>
  <si>
    <t>Medicinst indikation</t>
  </si>
  <si>
    <t>'Hemmahörande'</t>
  </si>
  <si>
    <t>Hemmahörande här</t>
  </si>
  <si>
    <t>'Resursbrist'</t>
  </si>
  <si>
    <t>Resursbrist hos avsändaren</t>
  </si>
  <si>
    <t>&lt;Akutinläggning&gt;</t>
  </si>
  <si>
    <t>Värde av typen 'bool'</t>
  </si>
  <si>
    <t>”Ja” eller ”Nej”. Nej = Ej akut dvs planerad/elektiv. Ja = Akutinläggning dvs oplanerad</t>
  </si>
  <si>
    <t>Godkända värden är 'true' eller 'false'</t>
  </si>
  <si>
    <t>&lt;Opererad&gt;</t>
  </si>
  <si>
    <t xml:space="preserve">”Nej” eller ”Ja-akut”, ”Ja-elektivt”
Avser opererad överhuvudtaget inom denna sammanhängande sjukhusvistelse oavsett antal sjukhus, kliniker eller IVA som patienten vårdats vid.
Obligatoriskt tom 2008-12-31.
From 2009-01-01 endast obligatorisk för IVA, BIVA och TIVA</t>
  </si>
  <si>
    <t>'Akut'</t>
  </si>
  <si>
    <t>Akut opererad</t>
  </si>
  <si>
    <t>'Elektivt'</t>
  </si>
  <si>
    <t>Elektivt opererad</t>
  </si>
  <si>
    <t>'Nej'</t>
  </si>
  <si>
    <t>Ej opererad</t>
  </si>
  <si>
    <t>&lt;Opereradtid&gt;</t>
  </si>
  <si>
    <t xml:space="preserve">Datum + tid på formatet ”åååå-mm-dd tt:mm” eller ”Ej utskriven” om vårdtillfället inte är utskrivet och tid ej ännu angivet.
Obligatoriskt om Opererad besvarats med ”Ja-akut” eller ”Ja-elektivt”, utelämnas annars.
Avser tiden för operationstid slut för den senaste operationen som föregår intagning till IVA.
Obligatoriskt from 2010-01-01 för IVA, BIVA och TIVA och avser opererad överhuvudtaget inom denna sammanhängande sjukhusvistelse oavsett antal sjukhus, kliniker eller IVA som patienten vårdats vid.
From 2013-01-01 så är den frivillig att ange.</t>
  </si>
  <si>
    <t>&lt;Utskriventill&gt;</t>
  </si>
  <si>
    <t>Vart patienten skickas.</t>
  </si>
  <si>
    <t>Annat sjukhus</t>
  </si>
  <si>
    <t>Annan vårdavdelning</t>
  </si>
  <si>
    <t>'Intensivvård'</t>
  </si>
  <si>
    <t>Konverterad till Intensivvård</t>
  </si>
  <si>
    <t>'EjUtskriven'</t>
  </si>
  <si>
    <t>Ej utskriven</t>
  </si>
  <si>
    <t>'Avliden'</t>
  </si>
  <si>
    <t>Avliden</t>
  </si>
  <si>
    <t>&lt;Utskrivningsorsak&gt;</t>
  </si>
  <si>
    <t xml:space="preserve">Orsak till utskrivningen
Obligatoriskt om Utskriventill är ”Annan IVA” eller ”Annat sjukhus”.</t>
  </si>
  <si>
    <t>Medicinsk indikation</t>
  </si>
  <si>
    <t>Hemmahörande där</t>
  </si>
  <si>
    <t>Resursbrist hos oss</t>
  </si>
  <si>
    <t>&lt;Vårdresultat&gt;</t>
  </si>
  <si>
    <t>Vård-resultat (förenklad form)</t>
  </si>
  <si>
    <t>'Levande'</t>
  </si>
  <si>
    <t>Levande</t>
  </si>
  <si>
    <t>&lt;Avlidentid&gt;</t>
  </si>
  <si>
    <t xml:space="preserve">Tidpunkt för dödsfallets konstaterade på formatet ”åååå-mm-dd tt:mm”.
Skall endast anges då vårdresultat är ”Avliden” och är då obligatoriskt.</t>
  </si>
  <si>
    <t>&lt;Moderklinik&gt;</t>
  </si>
  <si>
    <t>Den klinik som står för merparten av vårdtillfället.</t>
  </si>
  <si>
    <t>'Internmedicin'</t>
  </si>
  <si>
    <t>Allmän internmedicin</t>
  </si>
  <si>
    <t>'Hematologi'</t>
  </si>
  <si>
    <t>Hematologi</t>
  </si>
  <si>
    <t>'Lungmedicin'</t>
  </si>
  <si>
    <t>Lungmedicin</t>
  </si>
  <si>
    <t>'Infektionssjukvård'</t>
  </si>
  <si>
    <t>Infektionssjukvård</t>
  </si>
  <si>
    <t>'Reumatologi'</t>
  </si>
  <si>
    <t>Reumatologi</t>
  </si>
  <si>
    <t>'Allergologi'</t>
  </si>
  <si>
    <t>Allergologi</t>
  </si>
  <si>
    <t>'Njurmedicin'</t>
  </si>
  <si>
    <t>Njurmedicin</t>
  </si>
  <si>
    <t>'Dialysvård'</t>
  </si>
  <si>
    <t>Dialysvård</t>
  </si>
  <si>
    <t>'Endokrinologi'</t>
  </si>
  <si>
    <t>Endokrinologi</t>
  </si>
  <si>
    <t>'Barnmedicin'</t>
  </si>
  <si>
    <t>Barnmedicin</t>
  </si>
  <si>
    <t>'Neonatal'</t>
  </si>
  <si>
    <t>Neonatal intensivvård</t>
  </si>
  <si>
    <t>'HudOchKönssjukvård'</t>
  </si>
  <si>
    <t>Hud och könssjukvård</t>
  </si>
  <si>
    <t>'Neurologi'</t>
  </si>
  <si>
    <t>Neurologi</t>
  </si>
  <si>
    <t>'Kardiologi'</t>
  </si>
  <si>
    <t>Kardiologi</t>
  </si>
  <si>
    <t>'GeriatrikAltLångvårdsmedicin'</t>
  </si>
  <si>
    <t>Geriatrik/långvårdsmedicin</t>
  </si>
  <si>
    <t>'AllmänKirurgi'</t>
  </si>
  <si>
    <t>Allmän kirurgi</t>
  </si>
  <si>
    <t>'Brännskadevård'</t>
  </si>
  <si>
    <t>Brännskadevård</t>
  </si>
  <si>
    <t>'OrtopediskKirurgi'</t>
  </si>
  <si>
    <t>Ortopedisk kirurgi</t>
  </si>
  <si>
    <t>'Handkirurgi'</t>
  </si>
  <si>
    <t>Handkirurgi</t>
  </si>
  <si>
    <t>'Neurokirurgi'</t>
  </si>
  <si>
    <t>Neurokirurgi</t>
  </si>
  <si>
    <t>'Thoraxkirurgi'</t>
  </si>
  <si>
    <t>Thoraxkirurgi</t>
  </si>
  <si>
    <t>'Plastikkirurgi'</t>
  </si>
  <si>
    <t>Plastikkirurgi</t>
  </si>
  <si>
    <t>'Urologi'</t>
  </si>
  <si>
    <t>Urologi</t>
  </si>
  <si>
    <t>'Transplantationskirurgi'</t>
  </si>
  <si>
    <t>Transplantationskirurgi</t>
  </si>
  <si>
    <t>'Barnkirurgi'</t>
  </si>
  <si>
    <t>Barnkirurgi</t>
  </si>
  <si>
    <t>'AnestesiOchIntensivvård'</t>
  </si>
  <si>
    <t>Anestesi och intensivvård</t>
  </si>
  <si>
    <t>'Gynekologi'</t>
  </si>
  <si>
    <t>Gynekologi</t>
  </si>
  <si>
    <t>'Förlossningsvård'</t>
  </si>
  <si>
    <t>Förlossningsvård</t>
  </si>
  <si>
    <t>'Ögonsjukvård'</t>
  </si>
  <si>
    <t>Ögonsjukvård</t>
  </si>
  <si>
    <t>'ÖronNäsaHals'</t>
  </si>
  <si>
    <t>Öron, näs och halssjukvård</t>
  </si>
  <si>
    <t>'MedicinskRehabilitering'</t>
  </si>
  <si>
    <t>Medicinsk rehabilitering</t>
  </si>
  <si>
    <t>'OralKirurgi'</t>
  </si>
  <si>
    <t>Specialisttandklinik för oral kirurgi</t>
  </si>
  <si>
    <t>'DiagnostiskRadiologi'</t>
  </si>
  <si>
    <t>Diagnostisk radiologi</t>
  </si>
  <si>
    <t>'OnkologiAllmän'</t>
  </si>
  <si>
    <t>Onkologi, allmän</t>
  </si>
  <si>
    <t>'OnkologiGynekologisk'</t>
  </si>
  <si>
    <t>Onkologi, gynekologisk</t>
  </si>
  <si>
    <t>'AllmänPsykiatri'</t>
  </si>
  <si>
    <t>Allmän psykiatri</t>
  </si>
  <si>
    <t>'BarnOchUngdomspsykiatri'</t>
  </si>
  <si>
    <t>Barn och ungdomspsykiatri</t>
  </si>
  <si>
    <t>&lt;Intagningsorsaker&gt;</t>
  </si>
  <si>
    <t xml:space="preserve">Kan anges för alla vårdtillfällen av vårdtypen IVA, TIVA och BIVA och oberoende om en SAPS3-registrering finns eller ej.
Om SAPS3 används så måste Intagningsorsaker anges här för vårdtillfällen inskrivna from 2009-01-01.
Man kan ange intagningsorsaker för SAPS3 här även för vårdtillfällen före 2009-01-01, men då ska de inte anges i SAPS3-modulen, där de annars normalt är placerade för vårdtillfällen med inskrivning tom 2008-12-31.</t>
  </si>
  <si>
    <t>3.00</t>
  </si>
  <si>
    <t>Vårdtillfällets start får inte ligga utanför perioden för filuttaget som anges i 'Innehåll'.</t>
  </si>
  <si>
    <t>3.01</t>
  </si>
  <si>
    <t>Ankomsttid får inte ligga före vårdtillfällets start eller efter utskrivningstiden</t>
  </si>
  <si>
    <t>3.02</t>
  </si>
  <si>
    <t>'Ankomsttid' är obligatorisk from 2012-01-01 för vårdtyperna IVA, TIVA och BIVA.</t>
  </si>
  <si>
    <t>3.03</t>
  </si>
  <si>
    <t>Utskrivningstiden ska ligga efter Vårdtillfällets start och får inte ligga efter datumet då filen skapades.</t>
  </si>
  <si>
    <t>3.04</t>
  </si>
  <si>
    <t>Idbegrepp är obligatoriskt att ange</t>
  </si>
  <si>
    <t>3.05</t>
  </si>
  <si>
    <t xml:space="preserve">Vårdtypen BIVA får endas användas på BIVA-avdelningar. Regel för ålder och vårdtypen BIVA har ändrats över tid:	Före 2011 ska alla intensivvårdspatienter på en BIVA ha vårdtypen BIVA	From 2011 till 2016 ska alla yngre än 16 år vara BIVA. Mellan 16 och 24 år kan de vara antingen BIVA eller IVA. 24 år och äldre ska de vara IVA	From 2016 ska alla yngre än 16 år ha vårdtypen BIVA. 16 år och äldre ska ha vårdtypen IVA </t>
  </si>
  <si>
    <t>3.06</t>
  </si>
  <si>
    <t>'Ankomstorsak' är obligatorisk om Ankomstväg är 'Annan IVA' eller 'Annat sjukhus'</t>
  </si>
  <si>
    <t>3.07</t>
  </si>
  <si>
    <t>'Opererad' måste besvaras för samtliga vårdtillfällen före 2009 och för de med vårdtyp IVA, BIVA och TIVA from 2009</t>
  </si>
  <si>
    <t>3.08</t>
  </si>
  <si>
    <t>Opereradtid ska inte besvaras om Opererad inte besvarats eller besvarats med Nej. Opereradtid kan inte heller vara efter inskrivningstiden och får ligga högst 5 år bakåt i tiden</t>
  </si>
  <si>
    <t>3.09</t>
  </si>
  <si>
    <t>Opereradtid ska vara obligatoriskt då Opererad inte besvarats med 'Nej' för intensivvårdstillfällen inskrivna i perioden 2010-01-01 - 2013-01-01</t>
  </si>
  <si>
    <t>3.10</t>
  </si>
  <si>
    <t>'Utskriven till' ska vara 'Avliden' endast då vårdresultatet är 'Avliden'</t>
  </si>
  <si>
    <t>3.11</t>
  </si>
  <si>
    <t>Utskrivningsorsak måste anges om 'Utskriven till' är 'Annan IVA' eller 'Annat sjukhus'</t>
  </si>
  <si>
    <t>3.12</t>
  </si>
  <si>
    <t>AvlidenTid måste ligga mellan vårdtillfällets start och utskrivningstiden och ska endast anges om vårdresultat är Avliden</t>
  </si>
  <si>
    <t>3.13</t>
  </si>
  <si>
    <t>'AvlidenTid' måste anges när vårdresultat är 'Avliden' och vårdtillfället har en utskrivningstid</t>
  </si>
  <si>
    <t>3.14</t>
  </si>
  <si>
    <t>Intagningsorsaker ska inte rapporteras om man satt valideringsnivå till Aldrig om inte SAPS3 finns rapporterad</t>
  </si>
  <si>
    <t>3.15</t>
  </si>
  <si>
    <t>Om 'Endast observation' är 'Ja', ska ingen av intagningsorsakerna anges</t>
  </si>
  <si>
    <t>3.16</t>
  </si>
  <si>
    <t>Då utskrivningstid finns måste 'Utskriven till' och 'Vårdresultat' vara angivna.</t>
  </si>
  <si>
    <t>3.17</t>
  </si>
  <si>
    <t>Vårdtillfälle med Postoperativ vård får inte vara längre än 40 timmar</t>
  </si>
  <si>
    <t>3.18</t>
  </si>
  <si>
    <t>Ett vårdtillfälle får inte ha en utskrivningstid som ligger mer än en vecka efter avlidentiden. Ger varning from 2016-01-01 och fel from 2016-10-01</t>
  </si>
  <si>
    <t>3.19</t>
  </si>
  <si>
    <t>Alla intagningsorsaker får ej anges som 'Inget' om 'Endast observation' är 'Nej'</t>
  </si>
  <si>
    <t>3.20</t>
  </si>
  <si>
    <t>Alla intagningsorsaker måste anges om 'Endast observation' är 'Nej', 'Saknas' är inte ett godkänt svar</t>
  </si>
  <si>
    <t>3.21</t>
  </si>
  <si>
    <t>Om vårdresultat avliden så kontrolleras här om något annat vårdtillfälle rapporterat samma person som avliden</t>
  </si>
  <si>
    <t>Typ: PreOperationskoder</t>
  </si>
  <si>
    <t>&lt;DatumTid&gt;</t>
  </si>
  <si>
    <t>Datum + tid på formatet ”åååå-mm-dd tt:mm” då operationssessionen avslutats.</t>
  </si>
  <si>
    <t>&lt;Koder&gt;</t>
  </si>
  <si>
    <t>Lista med strängar</t>
  </si>
  <si>
    <t xml:space="preserve">PreVtfOpkod upprepas för varje operationskod inom sessionen.
Huvudingreppet anges först.
Koder enligt KVÅ</t>
  </si>
  <si>
    <t>Texten får maximalt vara 5 tecken lång</t>
  </si>
  <si>
    <t>5.01</t>
  </si>
  <si>
    <t>PRE-operationer måste vara avslutade före vårdtillfällets start</t>
  </si>
  <si>
    <t>5.02</t>
  </si>
  <si>
    <t>PRE-operationskoder måste vara giltiga KVÅ-koder</t>
  </si>
  <si>
    <t>5.03</t>
  </si>
  <si>
    <t>Validerar om Opererad är besvarad korrekt</t>
  </si>
  <si>
    <t>Typ: BehandlingsStrategiPre2014</t>
  </si>
  <si>
    <t>&lt;BeslutTagetVidInskrivning&gt;</t>
  </si>
  <si>
    <t xml:space="preserve">Beslut taget vid inskrivning eller om patienten har  behandlingsbegränsningar vid inskrivningen</t>
  </si>
  <si>
    <t>&lt;TidBeslutEfterIva&gt;</t>
  </si>
  <si>
    <t xml:space="preserve">Om beslutet inte var taget vid inskrivning så ska tidpunkten anges på formatet ”åååå-mm-dd tt:mm” när beslutet togs
Om ej BeslutTagetVidInskrivning så måste ett värde finnas</t>
  </si>
  <si>
    <t>&lt;Samråd&gt;</t>
  </si>
  <si>
    <t xml:space="preserve">Ett eller flera av nedanstående konstanter
Värdet 'Ingen' får endast existera ensamt, och ej i kombination med något annat värde.</t>
  </si>
  <si>
    <t>Samråd innan beslut har gjorts med följande</t>
  </si>
  <si>
    <t>'Ingen'</t>
  </si>
  <si>
    <t>Ingen</t>
  </si>
  <si>
    <t>'Läkare'</t>
  </si>
  <si>
    <t>Ansvarig läkare på hemklinik</t>
  </si>
  <si>
    <t>'Patient'</t>
  </si>
  <si>
    <t>Patient</t>
  </si>
  <si>
    <t>'Närstående'</t>
  </si>
  <si>
    <t>Närstående</t>
  </si>
  <si>
    <t>'Vårdpersonal'</t>
  </si>
  <si>
    <t>Vårdpersonal</t>
  </si>
  <si>
    <t>&lt;Beslut&gt;</t>
  </si>
  <si>
    <t>Beslut har tagits av intensivvårdsansvarig läkare i samförstånd med</t>
  </si>
  <si>
    <t>&lt;Behandlingsbegränsningar&gt;</t>
  </si>
  <si>
    <t xml:space="preserve">Behandlingsbegränsningar
Om inga behandlingsbegränsniongar så ska man avsluta här.</t>
  </si>
  <si>
    <t>&lt;Beslutsgrunder&gt;</t>
  </si>
  <si>
    <t>Ett eller flera av nedanstående konstanter</t>
  </si>
  <si>
    <t>Beslutsgrunder för att avstå/avbryta behandling</t>
  </si>
  <si>
    <t>'Autonomi'</t>
  </si>
  <si>
    <t>Autonomi</t>
  </si>
  <si>
    <t>'Akuta'</t>
  </si>
  <si>
    <t>Akuta sjukdomens dåliga prognos</t>
  </si>
  <si>
    <t>'Kroniska'</t>
  </si>
  <si>
    <t>Kroniska sjukdomens dåliga prognos</t>
  </si>
  <si>
    <t>'Terapisvikt'</t>
  </si>
  <si>
    <t>Terapisvikt</t>
  </si>
  <si>
    <t>&lt;SviktandeOrgansystem&gt;</t>
  </si>
  <si>
    <t>Information om sviktande organsystem</t>
  </si>
  <si>
    <t>'Cirkulation'</t>
  </si>
  <si>
    <t>Cirkulation</t>
  </si>
  <si>
    <t>'Andning'</t>
  </si>
  <si>
    <t>Andning</t>
  </si>
  <si>
    <t>'GIkanalen'</t>
  </si>
  <si>
    <t>G-I kanalen</t>
  </si>
  <si>
    <t>'Njurar'</t>
  </si>
  <si>
    <t>Njurar</t>
  </si>
  <si>
    <t>'Lever'</t>
  </si>
  <si>
    <t>Lever</t>
  </si>
  <si>
    <t>'HematologiAltKoagulation'</t>
  </si>
  <si>
    <t>Hematologi/koagulation</t>
  </si>
  <si>
    <t>&lt;Avstå&gt;</t>
  </si>
  <si>
    <t xml:space="preserve">Ett eller flera av nedanstående konstanter
Värdet 'Inget' får endast existera ensamt, och ej i kombination med något annat värde.</t>
  </si>
  <si>
    <t>Beslut om att avstå behandling</t>
  </si>
  <si>
    <t>'Inget'</t>
  </si>
  <si>
    <t>Inget</t>
  </si>
  <si>
    <t>'InvasivVent'</t>
  </si>
  <si>
    <t>Invasiv ventilatorbehandling</t>
  </si>
  <si>
    <t>'NoninvasivVent'</t>
  </si>
  <si>
    <t>Noninvasiv ventilatorbehandling</t>
  </si>
  <si>
    <t>'Dialys'</t>
  </si>
  <si>
    <t>Dialys</t>
  </si>
  <si>
    <t>'HLR'</t>
  </si>
  <si>
    <t>HLR/AHLR - HjärtLungräddning alt. avancerad hjärtlungräddning</t>
  </si>
  <si>
    <t>'Blodtransfusion'</t>
  </si>
  <si>
    <t>Blodtransfusion</t>
  </si>
  <si>
    <t>'VasoaktivaLäkemedel'</t>
  </si>
  <si>
    <t>Vasoaktiva läkemedel</t>
  </si>
  <si>
    <t>'Antibiotika'</t>
  </si>
  <si>
    <t>Antibiotika</t>
  </si>
  <si>
    <t>'Nutrition'</t>
  </si>
  <si>
    <t>Nutrition</t>
  </si>
  <si>
    <t>'Pacemaker'</t>
  </si>
  <si>
    <t>Pacemaker</t>
  </si>
  <si>
    <t>'Övrigt'</t>
  </si>
  <si>
    <t>Övrigt</t>
  </si>
  <si>
    <t>&lt;Avbryta&gt;</t>
  </si>
  <si>
    <t>Beslut om att avbryta behandling</t>
  </si>
  <si>
    <t>6.01</t>
  </si>
  <si>
    <t>Endast en version av protokollet för behandlingsstrategi får användas för ett vårdtillfälle</t>
  </si>
  <si>
    <t>6.02</t>
  </si>
  <si>
    <t>Tid för beslut ska alltid rapporteras om beslutet inte har tagits före inskrivning på IVA</t>
  </si>
  <si>
    <t>6.03</t>
  </si>
  <si>
    <t>Tid för beslut måste ligga inom vårdtillfället</t>
  </si>
  <si>
    <t>6.04</t>
  </si>
  <si>
    <t>Samråd är obligatoriskt att rapportera</t>
  </si>
  <si>
    <t>6.05</t>
  </si>
  <si>
    <t>Beslut är obligatoriskt att rapportera</t>
  </si>
  <si>
    <t>6.06</t>
  </si>
  <si>
    <t>Om 'Inga begränsningar' har rapporterats ska protokollet avslutas efter Behandlingsstrategi</t>
  </si>
  <si>
    <t>6.07</t>
  </si>
  <si>
    <t>Beslutsgrunder ska alltid besvaras när man rapporterar behandlingsstrategin Behandlingsbegränsningar</t>
  </si>
  <si>
    <t>6.08</t>
  </si>
  <si>
    <t>Sviktande organsystem ska alltid besvaras när man har behandlingsstrategin Behandlingsbegränsningar</t>
  </si>
  <si>
    <t>6.09</t>
  </si>
  <si>
    <t>Avstå ska alltid besvaras när man har behandlingsstrategin Behandlingsbegränsningar</t>
  </si>
  <si>
    <t>6.10</t>
  </si>
  <si>
    <t>Avbryta ska alltid besvaras när man har behandlingsstrategin Behandlingsbegränsningar</t>
  </si>
  <si>
    <t>6.11</t>
  </si>
  <si>
    <t>Man får inte besvara både 'Avstå' och 'Avbryta' med 'Inget'</t>
  </si>
  <si>
    <t>Typ: BehandlingsStrategi2013</t>
  </si>
  <si>
    <t>&lt;DokumenteratBeslut&gt;</t>
  </si>
  <si>
    <t>Om ”Dokumenterat beslut saknas” anges så skall det vara det enda rapporterade Behandlingsbeslutet och protokollet avslutas här.</t>
  </si>
  <si>
    <t>'Inga'</t>
  </si>
  <si>
    <t>Inga behandlingsbegränsningar</t>
  </si>
  <si>
    <t>'Behandlingsbegränsningar'</t>
  </si>
  <si>
    <t>Behandlingsbegränsningar</t>
  </si>
  <si>
    <t>'BeslutSaknas'</t>
  </si>
  <si>
    <t>Dokumenterat beslut saknas, Om dokumenterat beslut saknas så ska protokollet avslutas</t>
  </si>
  <si>
    <t>&lt;BeslutTagetFöreIva&gt;</t>
  </si>
  <si>
    <t>Är tidpunkten för det dokumenterade beslutet taget före IVA</t>
  </si>
  <si>
    <t xml:space="preserve">Tidpunkt för beslut på formatet ”åååå-mm-dd tt:mm” eller
Om NULL så antas att beslut är taget före IVA</t>
  </si>
  <si>
    <t>Beslutsgrunder för valen, ett eller flera val.</t>
  </si>
  <si>
    <t>Patientens eget beslut (autonomi)</t>
  </si>
  <si>
    <t>'Annan'</t>
  </si>
  <si>
    <t>Annan</t>
  </si>
  <si>
    <t xml:space="preserve">Samråd innan beslut har gjorts med följande
En rad per svarsalternativ.</t>
  </si>
  <si>
    <t>'Legitimerad'</t>
  </si>
  <si>
    <t>Legitimerad yrkesutövare</t>
  </si>
  <si>
    <t>Behandlingar som avstås ifrån</t>
  </si>
  <si>
    <t>'Njurersättningsterapi'</t>
  </si>
  <si>
    <t>Njurersättningsterapi (CRRT/Dialys)</t>
  </si>
  <si>
    <t>'HjärtLungRäddning'</t>
  </si>
  <si>
    <t>Hjärt-lungräddning</t>
  </si>
  <si>
    <t>Behandlingar som avbryts</t>
  </si>
  <si>
    <t>7.01</t>
  </si>
  <si>
    <t>Ta bort konsekutiva 'Inga behandlingbegränsningar' beslut, under ett vårdtillfälle</t>
  </si>
  <si>
    <t>7.02</t>
  </si>
  <si>
    <t>Om Dokumenterat beslut saknas har rapporterats så ska detta vara det enda beslutet</t>
  </si>
  <si>
    <t>7.03</t>
  </si>
  <si>
    <t>Protokollet ska avslutas efter 'DokumenteratBeslut' om svaret 'Dokumenterat beslut saknas' har angivits</t>
  </si>
  <si>
    <t>7.04</t>
  </si>
  <si>
    <t>Tid för beslut ska alltid rapporteras om inte 'Dokumenterat beslut saknas' har angivits</t>
  </si>
  <si>
    <t>7.05</t>
  </si>
  <si>
    <t>Tidpunkten för beslutet måste ligga inom vårdtillfället</t>
  </si>
  <si>
    <t>7.06</t>
  </si>
  <si>
    <t>Protokollet ska avslutas efter 'TidBeslut' om 'Inga behandlingsbegränsningar' har rapporterats</t>
  </si>
  <si>
    <t>7.07</t>
  </si>
  <si>
    <t>Protokollet ska avslutas om man har rapporterat 'Behandlingsbegränsningar' när valideringsnivå är Alltid</t>
  </si>
  <si>
    <t>7.08</t>
  </si>
  <si>
    <t>Alla frågor i protokollet måste vara besvarade om man har valideringsnivå Fullständig krävs</t>
  </si>
  <si>
    <t>7.09</t>
  </si>
  <si>
    <t>Om man har valideringsnivå Valfritt ska antingen alla frågor i protokollet eller inga alls vara besvarade</t>
  </si>
  <si>
    <t>7.10</t>
  </si>
  <si>
    <t>Det går inte att besvara både 'Avstå' och 'Avbryta' med 'Ingen'</t>
  </si>
  <si>
    <t>7.11</t>
  </si>
  <si>
    <t>Två beslut med samma tidpunkt får inte förekomma</t>
  </si>
  <si>
    <t>Typ: SAPS3</t>
  </si>
  <si>
    <t>Delsumma I – Patienten före intagning</t>
  </si>
  <si>
    <t>&lt;CancerTerapi&gt;</t>
  </si>
  <si>
    <t>CancerTerapi</t>
  </si>
  <si>
    <t>&lt;KronHjärtsvikt&gt;</t>
  </si>
  <si>
    <t>Kronisk hjärtsvikt</t>
  </si>
  <si>
    <t>&lt;Blodmalignitet&gt;</t>
  </si>
  <si>
    <t>Blodmalignitet</t>
  </si>
  <si>
    <t>&lt;Cirrhos&gt;</t>
  </si>
  <si>
    <t>Cirrhos</t>
  </si>
  <si>
    <t>&lt;AIDS&gt;</t>
  </si>
  <si>
    <t>AIDS</t>
  </si>
  <si>
    <t>&lt;Cancer&gt;</t>
  </si>
  <si>
    <t>Cancer</t>
  </si>
  <si>
    <t>&lt;TidPåSjukhus&gt;</t>
  </si>
  <si>
    <t>Tid på sjukhus (antal dagar)</t>
  </si>
  <si>
    <t>Mätenhet (d) - Antal dagar</t>
  </si>
  <si>
    <t>&lt;Vårdplats&gt;</t>
  </si>
  <si>
    <t>Vårdplats, annan enhet</t>
  </si>
  <si>
    <t>'AnnanAvdelning'</t>
  </si>
  <si>
    <t>Vårdavdelning, annan enhet</t>
  </si>
  <si>
    <t>'Uppvakning'</t>
  </si>
  <si>
    <t>Uppvakning</t>
  </si>
  <si>
    <t>'Intermediär'</t>
  </si>
  <si>
    <t>Intermediär (IVA/Post-op)</t>
  </si>
  <si>
    <t>&lt;Terapi&gt;</t>
  </si>
  <si>
    <t>Terapi innan inläggning</t>
  </si>
  <si>
    <t>Nej</t>
  </si>
  <si>
    <t>'VasoaktivaFarmaka'</t>
  </si>
  <si>
    <t>Vasoaktiva farmaka</t>
  </si>
  <si>
    <t>&lt;Operationstyp&gt;</t>
  </si>
  <si>
    <t>Måste besvaras om Akut eller Elektiv kirurgi. ”Transplantation”, ”Isolerat trauma”, ”Multipelt trauma”, ”Hjärtkirurgi”, ”Neurokirurgi” och ”Övrig kirurgi”</t>
  </si>
  <si>
    <t>'Transplantation'</t>
  </si>
  <si>
    <t>Transplantation: Lever, njure, pankreas, njure och pankreas, övriga</t>
  </si>
  <si>
    <t>'IsoleratTrauma'</t>
  </si>
  <si>
    <t>Isolerat trauma (inkluderar bröstkorg, bukhåla, extremiteter)</t>
  </si>
  <si>
    <t>'MultipeltTrauma'</t>
  </si>
  <si>
    <t>Multipelt trauma</t>
  </si>
  <si>
    <t>'Hjärtkirurgi'</t>
  </si>
  <si>
    <t>Hjärtkirurgi: CABG utan klaffkirurgi</t>
  </si>
  <si>
    <t>Neurokirurgi: Cerebrovaskulär kirurgi</t>
  </si>
  <si>
    <t>Övrig kirurgi</t>
  </si>
  <si>
    <t>&lt;AkutInfNosokomial&gt;</t>
  </si>
  <si>
    <t xml:space="preserve">Fanns Akut infektion vid inläggning,  Nosokomial</t>
  </si>
  <si>
    <t>&lt;AkutInfDjupLuftväg&gt;</t>
  </si>
  <si>
    <t>Fanns Akut infektion vid inläggning, Djup luftväg</t>
  </si>
  <si>
    <t xml:space="preserve"> Delsumma III – Förekomst och grad av fysiologisk störning. Antingen GCS eller RLS85 anges eller båda. Om både GCS och RLS85 är angivet så används GCS vid beräkning.</t>
  </si>
  <si>
    <t>&lt;GCS_Ögon&gt;</t>
  </si>
  <si>
    <t>Glasgow Coma Scale - Ögon</t>
  </si>
  <si>
    <t>'1'</t>
  </si>
  <si>
    <t>Ingen ögonöppning vid smärtstimulering</t>
  </si>
  <si>
    <t>'2'</t>
  </si>
  <si>
    <t>Ögonen öppnas efter smärtstimulering</t>
  </si>
  <si>
    <t>'3'</t>
  </si>
  <si>
    <t>Ögonen öppnas vid tilltal</t>
  </si>
  <si>
    <t>'4'</t>
  </si>
  <si>
    <t>Ögonen hålls spontant öppna</t>
  </si>
  <si>
    <t>&lt;GCS_Verbal&gt;</t>
  </si>
  <si>
    <t>Glasgow Coma Scale - Verbal</t>
  </si>
  <si>
    <t>Ingen reaktion på tilltal</t>
  </si>
  <si>
    <t>Reagerar på tilltal med oartikulerat ljud</t>
  </si>
  <si>
    <t>Reagerar på tilltal med enstaka ord</t>
  </si>
  <si>
    <t>Desorienterad/konfusionell</t>
  </si>
  <si>
    <t>'5'</t>
  </si>
  <si>
    <t>Patienten är fullt orienterad</t>
  </si>
  <si>
    <t>&lt;GCS_Motorik&gt;</t>
  </si>
  <si>
    <t>Glasgow Coma Scale - Motorisk</t>
  </si>
  <si>
    <t>Ingen reaktion vid smärtstimulering</t>
  </si>
  <si>
    <t>Patienten sträcker armbågen (extension) vid smärtstimulering</t>
  </si>
  <si>
    <t>Patienten böjer armbågen (flexion) vid smärtstimulering</t>
  </si>
  <si>
    <t>Patienten drar undan armen vid smärtstimulering av fingernagelbädd</t>
  </si>
  <si>
    <t>Patienten lokaliserar smärta</t>
  </si>
  <si>
    <t>'6'</t>
  </si>
  <si>
    <t>Patienten åtlyder uppmaning adekvat</t>
  </si>
  <si>
    <t>&lt;RLS85&gt;</t>
  </si>
  <si>
    <t>Reaction Level Scale -85 classification (RLS-85)</t>
  </si>
  <si>
    <t>Fullt vaken</t>
  </si>
  <si>
    <t>Något slö, somnar lätt</t>
  </si>
  <si>
    <t>Svarar trögt, lyder enkla uppmaningar</t>
  </si>
  <si>
    <t>Svarar ej eller obegripligt</t>
  </si>
  <si>
    <t>Adekvat smärtreaktion, drar undan</t>
  </si>
  <si>
    <t>Inadekvat smärtreaktion, böjer</t>
  </si>
  <si>
    <t>'7'</t>
  </si>
  <si>
    <t>Inadekvat smärtreaktion, sträcker</t>
  </si>
  <si>
    <t>'8'</t>
  </si>
  <si>
    <t>Reagerar ej på smärtstimuli</t>
  </si>
  <si>
    <t>&lt;Bilirubin&gt;</t>
  </si>
  <si>
    <t>Decimal-tal i formatet '##,##'</t>
  </si>
  <si>
    <t>Bilirubin</t>
  </si>
  <si>
    <t>Värdet ska anges i intervallet 1 → 1500</t>
  </si>
  <si>
    <t>Mätenhet (μmol/L) - mikromol per liter</t>
  </si>
  <si>
    <t>&lt;Kroppstemperatur&gt;</t>
  </si>
  <si>
    <t>Kroppstemperatur</t>
  </si>
  <si>
    <t>Värdet ska anges i intervallet 5 → 45</t>
  </si>
  <si>
    <t>Mätenhet (°C) - Grad Celsius</t>
  </si>
  <si>
    <t>&lt;Kreatinin&gt;</t>
  </si>
  <si>
    <t>Kreatinin</t>
  </si>
  <si>
    <t>Värdet ska anges i intervallet 1 → 3000</t>
  </si>
  <si>
    <t>&lt;Hjärtfrekvens&gt;</t>
  </si>
  <si>
    <t>Hjärtfrekvens</t>
  </si>
  <si>
    <t>Värdet ska anges i intervallet 0 → 400</t>
  </si>
  <si>
    <t>Mätenhet (bpm) - Hjärtslag/minut</t>
  </si>
  <si>
    <t>&lt;B-Leukocyter&gt;</t>
  </si>
  <si>
    <t>B-leukocyter</t>
  </si>
  <si>
    <t>Värdet ska anges i intervallet 0 → 900</t>
  </si>
  <si>
    <t>Mätenhet (* 10^9/L)</t>
  </si>
  <si>
    <t>&lt;aB-pH&gt;</t>
  </si>
  <si>
    <t>aB-pH</t>
  </si>
  <si>
    <t>Värdet ska anges i intervallet 5,7 → 8</t>
  </si>
  <si>
    <t>Mätenhet (pH)</t>
  </si>
  <si>
    <t>&lt;B-Trombocyt&gt;</t>
  </si>
  <si>
    <t>B-Trombocyt</t>
  </si>
  <si>
    <t>Värdet ska anges i intervallet 0 → 3000</t>
  </si>
  <si>
    <t>&lt;Syst_BT&gt;</t>
  </si>
  <si>
    <t>Systoliskt tryck</t>
  </si>
  <si>
    <t>Mätenhet (mmHg) - millimeters of mercury</t>
  </si>
  <si>
    <t>&lt;FiO2&gt;</t>
  </si>
  <si>
    <t xml:space="preserve">FiO2 - anges i procent.
FiO2 och PaO2 skall vara tagna vid samma tidpunkt.</t>
  </si>
  <si>
    <t>Värdet ska anges i intervallet 21 → 100</t>
  </si>
  <si>
    <t>Mätenhet (%) - procent</t>
  </si>
  <si>
    <t>&lt;PaO2&gt;</t>
  </si>
  <si>
    <t xml:space="preserve">PaO2
FiO2 och PaO2 skall vara tagna vid samma tidpunkt.</t>
  </si>
  <si>
    <t>Värdet ska anges i intervallet 1 → 300</t>
  </si>
  <si>
    <t>Mätenhet (kPa) - kilopascal</t>
  </si>
  <si>
    <t>&lt;Ventilation&gt;</t>
  </si>
  <si>
    <t>Ventilation eller CPAP.</t>
  </si>
  <si>
    <t>Fotnot</t>
  </si>
  <si>
    <t>10.01</t>
  </si>
  <si>
    <t>SAPS3 ska inte rapporteras för vårdtillfällen där patienten är yngre än 16 år eller har okänd ålder</t>
  </si>
  <si>
    <t>10.02</t>
  </si>
  <si>
    <t>Operationstyp ska anges besvaras om opererad = 'Ja' för vårdtillfället. Operationstyp skall ej anges när opererad är besvarad med 'Nej'</t>
  </si>
  <si>
    <t>10.03</t>
  </si>
  <si>
    <t>Tid på sjukhus får maximalt vara 1800 dagar</t>
  </si>
  <si>
    <t>Typ: Higgins</t>
  </si>
  <si>
    <t>&lt;Intagningsorsak&gt;</t>
  </si>
  <si>
    <t xml:space="preserve">APACHE III-intagningsorsak 4:1 – 4:18 enligt SIR:s riktlinje.
Om vårdtillfället inte är kodat, ange ”Ej kodad”. Kan bara inträffa om vårdtillfället inte har en utskrivningstid.</t>
  </si>
  <si>
    <t>Texten får maximalt vara 10 tecken lång</t>
  </si>
  <si>
    <t>&lt;Higginsstatus&gt;</t>
  </si>
  <si>
    <t>Higgins-status</t>
  </si>
  <si>
    <t>'Fullständig'</t>
  </si>
  <si>
    <t>Fullständig</t>
  </si>
  <si>
    <t>'EjFullständig'</t>
  </si>
  <si>
    <t>Ej fullständig</t>
  </si>
  <si>
    <t>&lt;AntalHjärtop&gt;</t>
  </si>
  <si>
    <t xml:space="preserve">Antal tidigare hjärtoperationer före aktuell operation
Ej obligatorisk för beräkningen av EMR</t>
  </si>
  <si>
    <t>Värdet ska anges i intervallet 0 → 99</t>
  </si>
  <si>
    <t>Mätenhet (st)</t>
  </si>
  <si>
    <t>&lt;TidKärlkirurgi&gt;</t>
  </si>
  <si>
    <t xml:space="preserve">Tidigare kärlkirurgi före aktuellt vårdtillfälle
Ej obligatorisk för beräkningen av EMR</t>
  </si>
  <si>
    <t>&lt;Vikt&gt;</t>
  </si>
  <si>
    <t xml:space="preserve">Preopertiv vikt i kg
Värdet är obligatoriskt för beräkningen av EMR</t>
  </si>
  <si>
    <t>Värdet ska anges i intervallet 3 → 250</t>
  </si>
  <si>
    <t>Mätenhet (kg) - kilogram</t>
  </si>
  <si>
    <t>&lt;Längd&gt;</t>
  </si>
  <si>
    <t xml:space="preserve">Preoperativ längd i cm
Värdet är obligatoriskt för beräkningen av EMR</t>
  </si>
  <si>
    <t>Värdet ska anges i intervallet 50 → 250</t>
  </si>
  <si>
    <t>Mätenhet (cm) - centimeter</t>
  </si>
  <si>
    <t>&lt;KreaPreop&gt;</t>
  </si>
  <si>
    <t xml:space="preserve">Kreatinin preoperativt
Preoperativt uppmätt kreatinin (max 4 dygn före operationsdygnet)
Värdet är obligatoriskt för beräkningen av EMR</t>
  </si>
  <si>
    <t>Värdet ska anges i intervallet 20 → 2000</t>
  </si>
  <si>
    <t>Mätenhet (mikromol/liter)</t>
  </si>
  <si>
    <t>&lt;AlbPreop&gt;</t>
  </si>
  <si>
    <t xml:space="preserve">Albumin preoperativt.
Preoperativt uppmätt albumin (max 4 dygn före operationsdygnet)
Värdet är obligatoriskt för beräkningen av EMR</t>
  </si>
  <si>
    <t>Värdet ska anges i intervallet 5 → 70</t>
  </si>
  <si>
    <t>Mätenhet (g/L) - Gram per liter</t>
  </si>
  <si>
    <t>&lt;ECCtid&gt;</t>
  </si>
  <si>
    <t xml:space="preserve">Tid med hjärt-lungmaskin (sammanlagd tid vid flera episoder)
Värdet är obligatoriskt för beräkningen av EMR. Ange 0 om ingen ECC använts.</t>
  </si>
  <si>
    <t>Värdet ska anges i intervallet 0 → 999</t>
  </si>
  <si>
    <t>Mätenhet (m) - minuter</t>
  </si>
  <si>
    <t>&lt;Ballongpump&gt;</t>
  </si>
  <si>
    <t xml:space="preserve">Ballongpump
Värdet är obligatoriskt för beräkningen av EMR</t>
  </si>
  <si>
    <t>&lt;Inandningsoxygen&gt;</t>
  </si>
  <si>
    <t xml:space="preserve">Syrgaskoncentrationen i andningsluften i %
Värdet är obligatoriskt för beräkningen av EMR</t>
  </si>
  <si>
    <t>&lt;ArtPCO2&gt;</t>
  </si>
  <si>
    <t xml:space="preserve">Arteriella koldioxidtensionen i kPa, en decimal
Värdet är obligatoriskt för beräkningen av EMR</t>
  </si>
  <si>
    <t>Värdet ska anges i intervallet 2 → 30</t>
  </si>
  <si>
    <t>&lt;ArtPO2&gt;</t>
  </si>
  <si>
    <t xml:space="preserve">Arteriella syrgaskoncentrationen, en decimal
Värdet är obligatoriskt för beräkningen av EMR</t>
  </si>
  <si>
    <t>Värdet ska anges i intervallet 2 → 95</t>
  </si>
  <si>
    <t>&lt;ArtO2&gt;</t>
  </si>
  <si>
    <t xml:space="preserve">Arteriella syrgaskoncentrationen i %
Värdet är obligatoriskt för beräkningen av EMR</t>
  </si>
  <si>
    <t>Värdet ska anges i intervallet 15 → 100</t>
  </si>
  <si>
    <t>Mätenhet (%) - Procent</t>
  </si>
  <si>
    <t>Obligatoriskt för beräkning av EMR att Blandvenös eller Centralvenös anges.</t>
  </si>
  <si>
    <t>&lt;BlandvenösO2&gt;</t>
  </si>
  <si>
    <t>Blandade venösa syrgasmättnaden i procent</t>
  </si>
  <si>
    <t>Värdet ska anges i intervallet 10 → 99</t>
  </si>
  <si>
    <t>&lt;CentralvenösO2&gt;</t>
  </si>
  <si>
    <t>Centrala venösa syrgasmättnaden i %</t>
  </si>
  <si>
    <t xml:space="preserve">Hjärtfrekvens vid intagning
Värdet är obligatoriskt för beräkningen av EMR</t>
  </si>
  <si>
    <t>Värdet ska anges i intervallet 20 → 200</t>
  </si>
  <si>
    <t>Mätenhet (bmp) - Hjärtslag per minut</t>
  </si>
  <si>
    <t>&lt;CVP&gt;</t>
  </si>
  <si>
    <t xml:space="preserve">Central venöst tryck i mmHg
Värdet är obligatoriskt för beräkningen av EMR</t>
  </si>
  <si>
    <t>Värdet ska anges i intervallet -10 → 40</t>
  </si>
  <si>
    <t>Mätenhet (mmHg) - millimeter kvicksilver</t>
  </si>
  <si>
    <t>&lt;BasÖverskott&gt;</t>
  </si>
  <si>
    <t xml:space="preserve">Basöverskott
Värdet är obligatoriskt för beräkningen av EMR</t>
  </si>
  <si>
    <t>Värdet ska anges i intervallet -30 → 30</t>
  </si>
  <si>
    <t>Mätenhet (mmol/L) - millimoles per liter</t>
  </si>
  <si>
    <t>&lt;AktiveradTeda&gt;</t>
  </si>
  <si>
    <t xml:space="preserve">TEDA aktiverad vid ankomst
Värdet är obligatoriskt för beräkningen av EMR</t>
  </si>
  <si>
    <t>&lt;Intub&gt;</t>
  </si>
  <si>
    <t xml:space="preserve">Intuberad vid ankomst
Värdet är obligatoriskt för beräkningen av EMR</t>
  </si>
  <si>
    <t>&lt;AoTångtid&gt;</t>
  </si>
  <si>
    <t xml:space="preserve">Aorta-tångtid (vid flera – summan), antal minuter
Värdet är obligatoriskt för beräkningen av EMR</t>
  </si>
  <si>
    <t>11.01</t>
  </si>
  <si>
    <t>Higgins ska endast rapporteras för vårdtypen 'TIVA'</t>
  </si>
  <si>
    <t>11.02</t>
  </si>
  <si>
    <t>Intagningsorsak enligt APACHE III ska vara '4:1' - '4:18' då vårdtillfället är utskrivet. Kan anges som 'Ej kodad' eller utelämnas om vårdtillfället inte är utskrivet.</t>
  </si>
  <si>
    <t>Typ: ClinicalFrailtyScaleData</t>
  </si>
  <si>
    <t>&lt;Bedömning&gt;</t>
  </si>
  <si>
    <t>Bedömning</t>
  </si>
  <si>
    <t>1 Mycket vital – individer som är starka, aktiva, energiska och motiverade. De brukar ofta träna regelbundet. De tillhör de som är i bäst skick för sin ålder.</t>
  </si>
  <si>
    <t>2 Vital – individer som inte har några sjukdomssymtom men som är i sämre skick än individer i kategori 1. De tränar ofta eller är emellanåt mycket aktiva, till exempel beroende på årstid.</t>
  </si>
  <si>
    <t>3 Klarar sig bra – individer vars medicinska problem är väl kontrollerade, men som inte regelbundet är aktiva utöver vanliga promenader.</t>
  </si>
  <si>
    <t>4 Sårbar – är inte beroende av andras hjälp i vardagen, men har ofta symtom som begränsar deras aktiviteter. Ett vanligt klagomål är att de begränsas (”saktas ned”) och/eller blir trötta under dagen.</t>
  </si>
  <si>
    <t>5 Lindrigt skör – dessa individer är ofta uppenbart långsammare, och behöver hjälp med komplexa IADL (Instrumental Activities of Daily Living)-aktiviteter (ekonomi, transporter, tungt hushållsarbete, medicinering) Lindrig skörhet försämrar i allmänhet förmågan att handla och gå ut på egen hand, laga mat och utföra hushållsarbete.</t>
  </si>
  <si>
    <t>6 Måttligt skör – individer som behöver hjälp med alla utomhusaktiviteter och hushållsarbete. Inomhus har de ofta problem med trappor, behöver hjälp med att tvätta sig, och kan behöva minimal hjälp (uppmaning, stöd) med att klä på sig.</t>
  </si>
  <si>
    <t>7 Allvarligt skör – är helt beroende av andra för personlig egenvård oavsett orsak (fysisk eller kognitiv). Trots det framstår de som stabila och utan hög risk för att dö (inom ungefär 6 månader).</t>
  </si>
  <si>
    <t>8 Mycket allvarligt skör – helt beroende, närmar sig livets slut. De kan i allmänhet inte tillfriskna ens från en lindrig sjukdom.</t>
  </si>
  <si>
    <t>'9'</t>
  </si>
  <si>
    <t>9 Terminalt sjuk – närmar sig livets slut. I den här kategorin ingår individer med en förväntad återstående livslängd på mindre än 6 månader utan övriga uppenbara tecken på skörhet</t>
  </si>
  <si>
    <t>&lt;Bortfallsorsak&gt;</t>
  </si>
  <si>
    <t>Bortfallsorsak, ska anges då bedömning saknas och valideringsnivå är 'Alltid'</t>
  </si>
  <si>
    <t>'KanEjFastställas'</t>
  </si>
  <si>
    <t xml:space="preserve">Information har eftersökts men kan ej fastställas
Man har eftersökt men hittar ej information. Kan vara patienter från annan region där man inte har journalanteckningar, spärrad journal, utländska personer, personer som inte tidigare sökt sjukvård, oidentifierade osv</t>
  </si>
  <si>
    <t>'EjEftersökt'</t>
  </si>
  <si>
    <t xml:space="preserve">Information har inte eftersökts
Man har av något skäl inte gjort eftersökning.</t>
  </si>
  <si>
    <t>'EjLokalaKriterier'</t>
  </si>
  <si>
    <t xml:space="preserve">Ingår ej i lokal patientgrupp för Clinical Frailty Scale
Om man har egna lokala kriterier för Clinical Frailty Scale som ålder, diagnosgrupp och vårdtillfället ej uppfyller dessa.</t>
  </si>
  <si>
    <t>4.01</t>
  </si>
  <si>
    <t>Registering av ClinicalFrailtyScale ska endast förekomma för vårdtyperna 'IVA' eller 'TIVA'</t>
  </si>
  <si>
    <t>4.02</t>
  </si>
  <si>
    <t>Om registreringsnivå för Clinical Frailty Scale är 'Alltid' så skall bortfallsorsak anges om ingen bedömning gjorts.</t>
  </si>
  <si>
    <t>Typ: PIM2</t>
  </si>
  <si>
    <t>&lt;Elektivt&gt;</t>
  </si>
  <si>
    <t>Elektivt</t>
  </si>
  <si>
    <t>&lt;PostOp&gt;</t>
  </si>
  <si>
    <t>PostOp</t>
  </si>
  <si>
    <t>&lt;Hjärtlungmaskin&gt;</t>
  </si>
  <si>
    <t>Hjärtmaskin</t>
  </si>
  <si>
    <t>&lt;Högriskdiagnos&gt;</t>
  </si>
  <si>
    <t>Högriskdisanos</t>
  </si>
  <si>
    <t>'0'</t>
  </si>
  <si>
    <t>"Ingen"</t>
  </si>
  <si>
    <t>"Hjärtstillestånd"</t>
  </si>
  <si>
    <t>"Svår kombinerad immunbrist(SCID)"</t>
  </si>
  <si>
    <t>Leukemi eller lymfom efter första induktionsbehandlingen</t>
  </si>
  <si>
    <t>Spontan cerebral blödning</t>
  </si>
  <si>
    <t>Kardiomyopati eller myocardit</t>
  </si>
  <si>
    <t>Hypoplastiskt vänsterkammarsyndrom(HLHS)</t>
  </si>
  <si>
    <t>"HIV infektion"</t>
  </si>
  <si>
    <t>Leverinsufficiencens är huvudorsak till IVA-inläggning</t>
  </si>
  <si>
    <t>Neurodegenerativ sjukdom</t>
  </si>
  <si>
    <t>&lt;Lågriskdiagnos&gt;</t>
  </si>
  <si>
    <t>Lågriskdiagnos</t>
  </si>
  <si>
    <t>Astma är huvudorsak till IVA-inläggning</t>
  </si>
  <si>
    <t>Bronkiolit är huvudorsak till inläggning på IVA</t>
  </si>
  <si>
    <t>Krupp är huvudorsak till inläggning på IVA</t>
  </si>
  <si>
    <t>Obstruktiv sömnapne är huvudorsak till anläggning på IVA</t>
  </si>
  <si>
    <t>Diabetesketoacidos är huvudorsak till inläggning på IVA</t>
  </si>
  <si>
    <t>&lt;IngenLjusreaktion&gt;</t>
  </si>
  <si>
    <t>Ingen ljusreaktion</t>
  </si>
  <si>
    <t>&lt;MekaniskVent&gt;</t>
  </si>
  <si>
    <t>Mekanisk ventilering</t>
  </si>
  <si>
    <t>&lt;SystolisktTryckSaknas&gt;</t>
  </si>
  <si>
    <t>Om systoliskt tryck saknas, ska här anges anledningen</t>
  </si>
  <si>
    <t>'VärdeOkänt'</t>
  </si>
  <si>
    <t>Värde okänt (ersätter "Värde saknas")</t>
  </si>
  <si>
    <t>'IckeMätbart'</t>
  </si>
  <si>
    <t>Systoliskt tryck var icke mätbart</t>
  </si>
  <si>
    <t>'Hjärtstillestånd'</t>
  </si>
  <si>
    <t>Hjärtstillestånd</t>
  </si>
  <si>
    <t>'Saknas'</t>
  </si>
  <si>
    <t>Värde saknas (utgår 2021-12-31, använd "Värde okänt")</t>
  </si>
  <si>
    <t>&lt;Systoliskt&gt;</t>
  </si>
  <si>
    <t>Värdet på det systoliska trycket</t>
  </si>
  <si>
    <t>Basöverskott</t>
  </si>
  <si>
    <t>FiO2</t>
  </si>
  <si>
    <t>PaO2</t>
  </si>
  <si>
    <t>Värdet ska anges i intervallet 1 → 100</t>
  </si>
  <si>
    <t>Mätenhet (kPa) - Kilopascal</t>
  </si>
  <si>
    <t>12.01</t>
  </si>
  <si>
    <t>Registering ska endast förekomma om vårdtypen är 'IVA' och patienten är yngre än 16 år, eller om vårdtypen är'BIVA'</t>
  </si>
  <si>
    <t>12.02</t>
  </si>
  <si>
    <t>PIM2 tillämpas inte på patienter som är 16 år eller äldre och har vårdtypen IVA</t>
  </si>
  <si>
    <t>12.03</t>
  </si>
  <si>
    <t>Man kan inte ange både 'Högriskdiagnos' och 'Lågriskdiagnos' samtidigt</t>
  </si>
  <si>
    <t>12.04</t>
  </si>
  <si>
    <t>PIM2-data får ej anges för vårdtillfällen inskrivna 2016-01-01 eller senare. Istället används PIM3 from 2016</t>
  </si>
  <si>
    <t>Typ: PIM3</t>
  </si>
  <si>
    <t>Postoperativ vård</t>
  </si>
  <si>
    <t>"Ja, hjärtkirurgi med hjärtlungmaskin" (Coefficient = -1.2246)</t>
  </si>
  <si>
    <t>"Ja, hjärtkirurgi utan hjärtlugnmaskin" (Coefficient = -0.8762)</t>
  </si>
  <si>
    <t>"Ja, icke hjärtkirurgi" (Coefficient = -1.5164)</t>
  </si>
  <si>
    <t>"Nej"</t>
  </si>
  <si>
    <t>&lt;MycketHögrisk&gt;</t>
  </si>
  <si>
    <t>Mycket hög risk</t>
  </si>
  <si>
    <t>"Hjärtestillestånd föregår inläggning på IVA"</t>
  </si>
  <si>
    <t>Benmärgstransplanterad mottagare</t>
  </si>
  <si>
    <t>&lt;Högrisk&gt;</t>
  </si>
  <si>
    <t>Hög risk</t>
  </si>
  <si>
    <t>Nekrotiserande enterokolit(NEC)</t>
  </si>
  <si>
    <t>&lt;Lågrisk&gt;</t>
  </si>
  <si>
    <t>Låg risk</t>
  </si>
  <si>
    <t>Epileptiska kramper är huvudorsak till inläggning på IVA</t>
  </si>
  <si>
    <t>&lt;LjusstelaPupiller&gt;</t>
  </si>
  <si>
    <t xml:space="preserve">Ljusstela pupiller
'true'  om pupillerna är &gt;3 mm och båda fixerade.
'false' om pupillerna har normal ljusreaktion.
null   när det inte är undersökt.
Pupillreaktion för starkt ljus används som ett index för hjärnfunktion.
Registrera inte onormala fynd om de beror på droger, toxiner eller lokal ögonskada.</t>
  </si>
  <si>
    <t xml:space="preserve">Mekanisk ventilation vid någon tid under första timmen på IVA.
Mekanisk ventilation inkluderar maskventilation(NIV) eller nasal CPAP eller BiPAP
eller negativ tryckventilation.
Ange 'true' eller 'false'</t>
  </si>
  <si>
    <t>Värdet ska anges i intervallet 20 → 400</t>
  </si>
  <si>
    <t xml:space="preserve">Basöverskott arteriellt, kapillärt blod eller venöst.
Anges med en decimal</t>
  </si>
  <si>
    <t xml:space="preserve">FiO2
Ange faktiskt värde = syrgasprocent vid tiden för registrerat PaO2 eller null vid 'saknas'</t>
  </si>
  <si>
    <t>PaO2, Anges i kPa om syrgas ges via endotrakeal tub (ETT) eller huvudbox.</t>
  </si>
  <si>
    <t>&lt;SpO2&gt;</t>
  </si>
  <si>
    <t xml:space="preserve">SpO2, Pulsoximeter värde – anges som faktiskt värde i %
(Om ductus arteriosus är öppen och det föreligger ett höger-vänster flöde i ductus (dvs ett
flöde med venöst blod från truncus pulmonalis till aorta) skall det preduktala värdet
anges, dvs i de flesta fall pulsoximeter värdet erhållet i höger hand).</t>
  </si>
  <si>
    <t>&lt;Laktat&gt;</t>
  </si>
  <si>
    <t>Laktat, anges med en decimal eller null för saknas</t>
  </si>
  <si>
    <t>Värdet ska anges i intervallet 0 → 35,5</t>
  </si>
  <si>
    <t>13.01</t>
  </si>
  <si>
    <t>Diagnosen kan vara av typen 'Mycket hög risk', 'Hög risk' eller 'Låg risk', men endast ett alternativ kan anges</t>
  </si>
  <si>
    <t>13.02</t>
  </si>
  <si>
    <t>Då orsak till att Systoliskt blodtryck saknas anges så kan inte även systoliskt blodtryck anges</t>
  </si>
  <si>
    <t>13.03</t>
  </si>
  <si>
    <t xml:space="preserve">Orsak till saknat systoliskt blodtryck måste anges i &lt;SystolisktTryckSaknas&gt; </t>
  </si>
  <si>
    <t>Typ: SOFAData</t>
  </si>
  <si>
    <t xml:space="preserve">From 2016 så finns en ny riktlinje för SOFA där man inte behöver ange både Kreatinin och Diures för att få poäng för Njure. Man ska då ange Version=2 för att beräkningen ska bli komplett.
Version kan utelämnas och tolkas då som Version = 1.</t>
  </si>
  <si>
    <t>SOFA version 1</t>
  </si>
  <si>
    <t>SOFA version 2</t>
  </si>
  <si>
    <t>&lt;SOFA&gt;</t>
  </si>
  <si>
    <t>Sofa-data</t>
  </si>
  <si>
    <t>14.02</t>
  </si>
  <si>
    <t xml:space="preserve">SOFA ska endast anges om vårdtyp är IVA eller TIVA </t>
  </si>
  <si>
    <t>14.04</t>
  </si>
  <si>
    <t>För att SOFA ska anses vara 'Fullständig' får högst en variabel saknas och 'Ej fullständig' får bara användas om fler än en variabel saknas</t>
  </si>
  <si>
    <t>14.05</t>
  </si>
  <si>
    <t>Inga variabler ska rapporteras om 'Status' är antingen 'Annan orsak' eller 'Medicinsk indikation för provtagning saknas'</t>
  </si>
  <si>
    <t>14.06</t>
  </si>
  <si>
    <t>'SOFA' får inte ha två registreringar med samma datum</t>
  </si>
  <si>
    <t>14.07</t>
  </si>
  <si>
    <t>Endast en 'In SOFA' kan förekoma</t>
  </si>
  <si>
    <t>14.08</t>
  </si>
  <si>
    <t>Endast en 'Ut SOFA' kan förekomma</t>
  </si>
  <si>
    <t>14.09</t>
  </si>
  <si>
    <t>'In SOFA' och 'Ut SOFA' måste anges på alla vårdtillfällen</t>
  </si>
  <si>
    <t>14.10</t>
  </si>
  <si>
    <t>Ingen 'Daglig SOFA' förväntas om vårdtillfället är kortare en 5 timmar</t>
  </si>
  <si>
    <t>14.11</t>
  </si>
  <si>
    <t>Vid 'Daglig SOFA' ska man ange 'SOFADatum', men endast då</t>
  </si>
  <si>
    <t>14.12</t>
  </si>
  <si>
    <t>SOFA-registreringen måste infalla inom vårdtillfällets tidsram</t>
  </si>
  <si>
    <t>14.14</t>
  </si>
  <si>
    <t>Vasoaktiva läkemedel ska ej utelämnas om MAP är angivet</t>
  </si>
  <si>
    <t>Typ: DagligSOFA</t>
  </si>
  <si>
    <t>&lt;Datum&gt;</t>
  </si>
  <si>
    <t>Datum på formatet ”åååå-mm-dd”. Obligatoriskt</t>
  </si>
  <si>
    <t>&lt;SOFAStatus&gt;</t>
  </si>
  <si>
    <t xml:space="preserve">För att SOFA skall anses vara ”Fullständig” får högst en variabel saknas.
För att använda ”Medicinsk indikation för provtagning saknas” eller ”Annan orsak” skall inga variabler därefter finnas.</t>
  </si>
  <si>
    <t>SOFA'n är ej fullständig</t>
  </si>
  <si>
    <t>'MedicinskIndikationSaknas'</t>
  </si>
  <si>
    <t>Medicinsk indikation för provtagning saknas</t>
  </si>
  <si>
    <t>'AnnanOrsak'</t>
  </si>
  <si>
    <t>Annan orsak</t>
  </si>
  <si>
    <t>Andning kan anges antingen som FiO2 + PaO2 eller som Oxygeneringsindex, PaO2/FiO2.</t>
  </si>
  <si>
    <t>&lt;Oxygeneringsindex&gt;</t>
  </si>
  <si>
    <t xml:space="preserve">Oxygeneringsindex
OI = FiO2 × MAP/PaO2
OI Oxygeneringsindex</t>
  </si>
  <si>
    <t>Värdet ska anges i intervallet 1 → 1428</t>
  </si>
  <si>
    <t>Mätenhet (OI)</t>
  </si>
  <si>
    <t>&lt;Trombocyter&gt;</t>
  </si>
  <si>
    <t xml:space="preserve">B-Trombocyter
Ändrat 2017-10-13 (från 0-2000) till (0-3000) samma som SAPS3 (dessa ska inte skilja sig åt)</t>
  </si>
  <si>
    <t xml:space="preserve">MAP, Dopamin, Noradrenalin, Adrenalin, Dobutamin, Levosimendan och Vasopressin är tillsammans en variabel.
För att variabel Kardiovaskulär skall kunna beräknas krävs att ingen parameter saknas.</t>
  </si>
  <si>
    <t>&lt;MAP&gt;</t>
  </si>
  <si>
    <t xml:space="preserve">Mean Arterial Pressure  (MAP) - Medelartärtryck</t>
  </si>
  <si>
    <t>Värdet ska anges i intervallet 0 → 350</t>
  </si>
  <si>
    <t>&lt;Dopamin&gt;</t>
  </si>
  <si>
    <t>Dopamin (hur mycket har givits patienten,Nej = inget)</t>
  </si>
  <si>
    <t>'Nivå1'</t>
  </si>
  <si>
    <t>Mindre eller lika med 5 (&lt;= 5)</t>
  </si>
  <si>
    <t>'Nivå2'</t>
  </si>
  <si>
    <t>Större än 5 (&gt; 5)</t>
  </si>
  <si>
    <t>'Nivå3'</t>
  </si>
  <si>
    <t>Större än 15 (&gt; 15)</t>
  </si>
  <si>
    <t>&lt;Noradrenalin&gt;</t>
  </si>
  <si>
    <t>Noradrenalin (hur mycket har givits patienten,Nej = inget)</t>
  </si>
  <si>
    <t>Mindre eller lika med 0,1 (&lt;= 0,1)</t>
  </si>
  <si>
    <t>Större än 0,1 (&gt; 0.1)</t>
  </si>
  <si>
    <t>&lt;Adrenalin&gt;</t>
  </si>
  <si>
    <t>Adrenalin (hur mycket har givits patienten,Nej = inget)</t>
  </si>
  <si>
    <t>Större än 0,1 (&gt; 0,1)</t>
  </si>
  <si>
    <t>&lt;Dobutamin&gt;</t>
  </si>
  <si>
    <t>Dobutamin (Har Dobutamin givits patienten)</t>
  </si>
  <si>
    <t>&lt;Levosimendan&gt;</t>
  </si>
  <si>
    <t>Levosimendan (Har Levosimendan givits patienten)</t>
  </si>
  <si>
    <t>&lt;Vasopressin&gt;</t>
  </si>
  <si>
    <t>Vasopressin (Har Vasopressin givits patienten)</t>
  </si>
  <si>
    <t>Antingen kan GCS eller RLS85 anges eller båda. Om GCS anges så används det vid beräkning.</t>
  </si>
  <si>
    <t>Kreatinin och Diures skall båda anges och räknas som en variabel ihop om version 1 används.</t>
  </si>
  <si>
    <t>&lt;Diures&gt;</t>
  </si>
  <si>
    <t>Diures</t>
  </si>
  <si>
    <t>Värdet ska anges i intervallet 0 → 50000</t>
  </si>
  <si>
    <t>Mätenhet (ml/dygn) - milliliter per dygn</t>
  </si>
  <si>
    <t>(*)</t>
  </si>
  <si>
    <t>Om SOFAStatus angivits som ”Medicinsk indikation för provtagning saknas” eller ”Annan orsak” så skall dessa fält utelämnas.</t>
  </si>
  <si>
    <t>30.01</t>
  </si>
  <si>
    <t xml:space="preserve">Daglig SOFA ska endast anges om vårdtyp är IVA eller TIVA </t>
  </si>
  <si>
    <t>30.02</t>
  </si>
  <si>
    <t>Daglig SOFA ska inte rapporteras för vårdtillfällen där patienten är yngre än 16 år eller har okänd ålder</t>
  </si>
  <si>
    <t>30.03</t>
  </si>
  <si>
    <t>För att Daglig SOFA ska anses vara 'Fullständig' får högst en variabel saknas och 'Ej fullständig' får bara användas om fler än en variabel saknas</t>
  </si>
  <si>
    <t>30.04</t>
  </si>
  <si>
    <t>30.05</t>
  </si>
  <si>
    <t>Daglig SOFA får inte ha två registreringar med samma datum</t>
  </si>
  <si>
    <t>30.06</t>
  </si>
  <si>
    <t>30.07</t>
  </si>
  <si>
    <t>Beräknar antal förväntade Dagliga SOFA registreringar och jämför med de befintliga</t>
  </si>
  <si>
    <t>30.08</t>
  </si>
  <si>
    <t>Vasoaktiva läkemedel ska ej utelämnas om MAP är angivet för daglig SOFA</t>
  </si>
  <si>
    <t>Typ: Avliden2009</t>
  </si>
  <si>
    <t>&lt;Hjärnskada&gt;</t>
  </si>
  <si>
    <t xml:space="preserve">Ett eller flera av nedanstående konstanter
Värdet 'Nej' får endast existera ensamt, och ej i kombination med något annat värde.</t>
  </si>
  <si>
    <t xml:space="preserve">Fråga 1: Förelåg tecken på svår nytillkommen hjärnskada före döden?
Om Nej så ska det vara det enda svaret</t>
  </si>
  <si>
    <t>'Pupiller'</t>
  </si>
  <si>
    <t>Ljusstela pupiller</t>
  </si>
  <si>
    <t>'Reflex'</t>
  </si>
  <si>
    <t>Ingen host-/sväljreflex</t>
  </si>
  <si>
    <t>Ingen egenandning</t>
  </si>
  <si>
    <t>'RLS8'</t>
  </si>
  <si>
    <t>RLS -8</t>
  </si>
  <si>
    <t>'Annat'</t>
  </si>
  <si>
    <t>Annat</t>
  </si>
  <si>
    <t>&lt;OrsakHjärnskada&gt;</t>
  </si>
  <si>
    <t xml:space="preserve">Fråga 2: Om tecken på svår nytillkommen hjärnskada förelåg, vilken/-a var orsaken/-erna?
Besvaras enbart om Fråga 1 besvarats med annat än ”Nej”.</t>
  </si>
  <si>
    <t>'IntrakraniellBlödningAltInfarkt'</t>
  </si>
  <si>
    <t>Intrakraniell blödning / infarkt</t>
  </si>
  <si>
    <t>'Skalltrauma'</t>
  </si>
  <si>
    <t>Skalltrauma</t>
  </si>
  <si>
    <t>'Anoxi'</t>
  </si>
  <si>
    <t>Anoxi</t>
  </si>
  <si>
    <t>Fråga 3: Förekom artificiell ventilation (Invasiv eller Non-Invasiv) sista dygnet?</t>
  </si>
  <si>
    <t>&lt;Konstaterat&gt;</t>
  </si>
  <si>
    <t xml:space="preserve">Ett eller flera av nedanstående konstanter
Värdet 'Indirekta' får endast existera ensamt, och ej i kombination med något annat värde.</t>
  </si>
  <si>
    <t>Fråga 4: Dödsfallet konstaterat genom</t>
  </si>
  <si>
    <t>'Indirekta'</t>
  </si>
  <si>
    <t>Indirekta kriterier</t>
  </si>
  <si>
    <t>'Klinisk'</t>
  </si>
  <si>
    <t>Direkta kriterier, klinisk neurologisk undersökning</t>
  </si>
  <si>
    <t>'Fyrkärlsangiografi'</t>
  </si>
  <si>
    <t>Direkta kriterier, fyrkärlsangiografi</t>
  </si>
  <si>
    <t>&lt;Diagnostik&gt;</t>
  </si>
  <si>
    <t xml:space="preserve">Fråga 5: Vid tecken på svår hjärnskada - Varför kunde dödsfallet inte konstateras genom direkta kriterier?
Besvaras endast om fråga 1 inte besvarats med "Nej och fråga 4 med ”Indirekta kriterier”</t>
  </si>
  <si>
    <t>'Avbruten'</t>
  </si>
  <si>
    <t>Avbruten behandling</t>
  </si>
  <si>
    <t>'Avstår'</t>
  </si>
  <si>
    <t>Avstår från behandling</t>
  </si>
  <si>
    <t>'Olämplig'</t>
  </si>
  <si>
    <t>Medicinskt olämplig som donator</t>
  </si>
  <si>
    <t>'EjÅterställd'</t>
  </si>
  <si>
    <t>Ej återställd hjärtverksamhet</t>
  </si>
  <si>
    <t>'EjUppmärksammad'</t>
  </si>
  <si>
    <t>Donator ej uppmärksammad</t>
  </si>
  <si>
    <t>'Negativ'</t>
  </si>
  <si>
    <t>Avlidne negativ till donation</t>
  </si>
  <si>
    <t>'EjRadiologisk'</t>
  </si>
  <si>
    <t>Ej tillgång till radiologisk diagnostik</t>
  </si>
  <si>
    <t>'EjKlinisk'</t>
  </si>
  <si>
    <t>Ej tillgång till kompetens för klinisk diagnostik</t>
  </si>
  <si>
    <t>'EjMisstänkt'</t>
  </si>
  <si>
    <t>Total hjärninfarkt misstänktes ej</t>
  </si>
  <si>
    <t>&lt;Koordinator&gt;</t>
  </si>
  <si>
    <t xml:space="preserve">Fråga 6: Togs kontakt med transplantationskoordinator?
Besvaras endast om fråga 1 inte besvarats med ”Nej” samt att det förekom artificiell ventilation(fråga 3) och att fråga 4 besvarats med ”Indirekta kriterier” eller ”Direkta kriterier”</t>
  </si>
  <si>
    <t>&lt;Kontraindikation&gt;</t>
  </si>
  <si>
    <t xml:space="preserve">Fråga 7: Förelåg  kontraindikationer mot organdonation?
Besvaras endast om fråga 4 besvarats med ”Direkta kriterier”
Om ”Nej” skall det vara det enda svaret.</t>
  </si>
  <si>
    <t>'Medicinska'</t>
  </si>
  <si>
    <t>Medicinska skäl</t>
  </si>
  <si>
    <t>'Rättsmedicinska'</t>
  </si>
  <si>
    <t>Rättsmedicinska skäl</t>
  </si>
  <si>
    <t>&lt;MöjligDonator&gt;</t>
  </si>
  <si>
    <t xml:space="preserve">Detta avsnitt ska endast vara med om fråga 7 besvarats och då besvarats med ”Nej”
Fråga 8: Om möjlig donator</t>
  </si>
  <si>
    <t>&lt;Beslutad&gt;</t>
  </si>
  <si>
    <t>&lt;Granskad&gt;</t>
  </si>
  <si>
    <t>Fråga 10: Uppgifterna granskade av kontaktperson för donationsfrågor?</t>
  </si>
  <si>
    <t>15.01</t>
  </si>
  <si>
    <t>Avliden på Iva Ver4 upphörde 2016-01-01 och ersattes med Avliden på Iva Mätetal</t>
  </si>
  <si>
    <t>15.02</t>
  </si>
  <si>
    <t>Tecken på svår nytillkommen hjärnskada ska besvaras</t>
  </si>
  <si>
    <t>15.03</t>
  </si>
  <si>
    <t>'Orsakhjärnskada' ska endast besvaras om tecken på svår nytillkommen hjärnskada förelåg</t>
  </si>
  <si>
    <t>15.04</t>
  </si>
  <si>
    <t>Frågan om hur dödsfallet konstaterats ska alltid besvaras</t>
  </si>
  <si>
    <t>15.05</t>
  </si>
  <si>
    <t>Dödsfallet kan inte ha konstateras med Direkta Kriterier om Ventilation besvarats med Nej</t>
  </si>
  <si>
    <t>15.06</t>
  </si>
  <si>
    <t>'Diagnostik' ska endast besvaras om det förekom tecken på svår nytillkommen hjärnskada och om dödsfallet dessutom konstaterats med Indirekta kriterier</t>
  </si>
  <si>
    <t>15.07</t>
  </si>
  <si>
    <t>Diagnostik kan inte besvaras med 'Total hjärninfarkt misstänktes ej' om Ventilation samtidigt besvarats med Nej</t>
  </si>
  <si>
    <t>15.08</t>
  </si>
  <si>
    <t>'Koordinator' ska endast besvaras om 'Hjärnskada' och 'Ventilation' besvarats med 'Ja', annars ska den inte besvaras</t>
  </si>
  <si>
    <t>15.09</t>
  </si>
  <si>
    <t>'Kontraindikation' ska besvaras då, och endast då, 'Konstaterat' besvarats med 'Direkta kriterier'</t>
  </si>
  <si>
    <t>15.10</t>
  </si>
  <si>
    <t>'Möjlig donator' ska endast besvaras när dödsfall konstaterats med Direkta kriterier och ingen Kontraindikation finns</t>
  </si>
  <si>
    <t>15.11</t>
  </si>
  <si>
    <t>'InställningKänd' ska bara besvaras om patientens inställning till donation är känd. Annars så ska den utelämnas</t>
  </si>
  <si>
    <t>15.12</t>
  </si>
  <si>
    <t xml:space="preserve">Besvaras endast om Inställning besvarats med 'Okänd' </t>
  </si>
  <si>
    <t>15.13</t>
  </si>
  <si>
    <t>'Beslutad' ska endast besvaras om dödsfallet konstaterats med Direkta kriterier</t>
  </si>
  <si>
    <t>15.14</t>
  </si>
  <si>
    <t>'Dokumentationssätt' ska besvaras om patientens inställning till donation är känd</t>
  </si>
  <si>
    <t>15.15</t>
  </si>
  <si>
    <t>'Genomfördes' ska endast besvaras om Planerad besvarats med Ja</t>
  </si>
  <si>
    <t>15.16</t>
  </si>
  <si>
    <t>AvlidenPåIva kan inte rapporteras när vårdresultatet är 'Levande'</t>
  </si>
  <si>
    <t>Typ: Avliden2016</t>
  </si>
  <si>
    <t>Fråga 1: Förelåg tecken på svår nytillkommen hjärnskada före döden?</t>
  </si>
  <si>
    <t>'RLSAltGCS'</t>
  </si>
  <si>
    <t>RLS större än 6 alt. GCS mindre än 5</t>
  </si>
  <si>
    <t>'AndningKranialnerv'</t>
  </si>
  <si>
    <t>Bortfall av spontanandning eller minst en kranialnervsreflex</t>
  </si>
  <si>
    <t>'Sannolikt'</t>
  </si>
  <si>
    <t>Hög sannolikhet för utvecklande av total hjärninfarkt</t>
  </si>
  <si>
    <t xml:space="preserve">Fråga 1.2.2: Vilken/-a var orsaken/-erna?
Besvaras enbart om Fråga 1 besvarats med annat än ”Nej”.</t>
  </si>
  <si>
    <t>Intrakraniell blödning/infarkt</t>
  </si>
  <si>
    <t>'SubakutAltKroniskProcess'</t>
  </si>
  <si>
    <t>Subakut eller kronisk process (t.ex. hjärntumör) som övergår i ett akut skede (svullnad pga. tumör, postoperativ blödning etc.)</t>
  </si>
  <si>
    <t>Fråga 2: Förekom assisterad ventilation sista dygnet?</t>
  </si>
  <si>
    <t xml:space="preserve">Fråga 2.1.1: Togs kontakt med transplantationskoordinator?
Besvaras om svår nytillkommen hjärnskada är annat än "Nej" och Ventilation=Ja</t>
  </si>
  <si>
    <t>&lt;EjVentilation&gt;</t>
  </si>
  <si>
    <t xml:space="preserve">Fråga 2.2.1: Varför förekom inte assisterad ventilation?
Besvaras om svår nytillkommen hjärnskada är annat än "Nej" och Ventilation=Nej</t>
  </si>
  <si>
    <t>Avbryter/avstår från behandling på grund av bedömningen dålig prognos av patientens akuta sjukdom</t>
  </si>
  <si>
    <t>Avbryter/avstår från behandling på grund av bedömningen dålig prognos av patientens tidigare kroniska sjukdom (t.ex. spridd malign sjukdom)</t>
  </si>
  <si>
    <t>Fråga 3: Dödsfallet konstaterat genom kriterier (Direkta eller indirekta)</t>
  </si>
  <si>
    <t>Indirekta kriterier (hjärtstopp)</t>
  </si>
  <si>
    <t>Direkta kriterier (total hjärninfarkt), Klinisk neurologisk undersökning</t>
  </si>
  <si>
    <t>'KliniskOchAngio'</t>
  </si>
  <si>
    <t>Direkta kriterier (total hjärninfarkt), Klinisk neurologisk undersökning och fyrkärlsangiografi</t>
  </si>
  <si>
    <t>&lt;OrsakEjDirekta&gt;</t>
  </si>
  <si>
    <t xml:space="preserve">Fråga 3.1.1: Vad var huvudorsaken till att dödsfallet inte konstaterades genom direkta kriterier?
Besvaras om nytillkommen hjärnskada med alla tre tecknen och assisterad ventilation samt dödsfallet
konstaterat med indirekta kriterier.</t>
  </si>
  <si>
    <t>Behandling avbruten utan uppmärksammad möjlighet till donation</t>
  </si>
  <si>
    <t>'EjUtvecklat'</t>
  </si>
  <si>
    <t>Total hjärninfarkt utvecklades ej</t>
  </si>
  <si>
    <t>'OlämpligAvIva'</t>
  </si>
  <si>
    <t>Av IVA-personal bedömd som olämplig av medicinska skäl (utan kontakt med transplantationsverksamhet)</t>
  </si>
  <si>
    <t>Ej tillgång till kompetens för klinisk diagnostik av total hjärninfarkt.</t>
  </si>
  <si>
    <t>'OlämpligAvTransp'</t>
  </si>
  <si>
    <t>Av transplantationsverksamhet bedömd som olämplig av medicinska skäl</t>
  </si>
  <si>
    <t>Negativ inställning till organdonation framkommit</t>
  </si>
  <si>
    <t>&lt;Tiduppmärksammad&gt;</t>
  </si>
  <si>
    <t xml:space="preserve">Fråga 3.1.2: Tiden från uppmärksammad möjlig donator tills behandlingen avbröts anges.
Besvaras om nytillkommen hjärnskada med alla tre tecknen och assisterad ventilation samt
dödsfallet konstaterat med indirekta kriterier och att diagnostik ej besvarats med ”Behandling avbruten”</t>
  </si>
  <si>
    <t>'-6'</t>
  </si>
  <si>
    <t>Mindre än 6 timmar</t>
  </si>
  <si>
    <t>'6-12'</t>
  </si>
  <si>
    <t>6-12 timmar</t>
  </si>
  <si>
    <t>'12-24'</t>
  </si>
  <si>
    <t>12-24 timmar</t>
  </si>
  <si>
    <t>'24-48'</t>
  </si>
  <si>
    <t>24-48 timmar</t>
  </si>
  <si>
    <t>'48-72'</t>
  </si>
  <si>
    <t>48-72 timmar</t>
  </si>
  <si>
    <t>'72-'</t>
  </si>
  <si>
    <t>Mer än 72 timmar</t>
  </si>
  <si>
    <t>&lt;DirektaKriterier&gt;</t>
  </si>
  <si>
    <t>Fråga 4-5: Besvaras om dödsfallet konstaterats med direkta kriterier.</t>
  </si>
  <si>
    <t>Fråga 6: Uppgifterna granskade av donationsansvarig läkare/sjuksköterska (DAL/DAS)?</t>
  </si>
  <si>
    <t>&lt;Dokumenterad&gt;</t>
  </si>
  <si>
    <t xml:space="preserve">Fråga 6.2.1: Är dokumentationen i journalen korrekt? Det ska framgå hur dödsfallet konstaterats, om eventuellt möjlig donator uppmärksammats och i så fall beskrivning av hela donationsprocessen
Besvaras om Granskad</t>
  </si>
  <si>
    <t>16.01</t>
  </si>
  <si>
    <t>Avliden på Iva Mätetal kan bara rapporteras för de som avlidit fr.o.m 2016-01-01 t.o.m. 2019-12-31</t>
  </si>
  <si>
    <t>16.02</t>
  </si>
  <si>
    <t>'Avliden på IVA' skall bara registreras för vårdtillfällen av typen IVA, BIVA eller TIVA</t>
  </si>
  <si>
    <t>16.03</t>
  </si>
  <si>
    <t>Tecken på svår nytillkommen hjärnskada måste alltid besvaras</t>
  </si>
  <si>
    <t>16.04</t>
  </si>
  <si>
    <t>Orsak till hjärnskada måste besvaras om tecken på nytillkommen hjärnskada föreligger och endast då</t>
  </si>
  <si>
    <t>16.05</t>
  </si>
  <si>
    <t>'Koordinator' måste besvaras om svår nytillkommen hjärnskada förelåg och Ventilation besvarats med Ja och endast då</t>
  </si>
  <si>
    <t>16.06</t>
  </si>
  <si>
    <t>Frågan om varför ventilation inte förekom ska besvaras om svår nytillkommen hjärnskada förelåg och Ventilation besvarats med Nej och endast då</t>
  </si>
  <si>
    <t>16.07</t>
  </si>
  <si>
    <t>Hur dödsfallet konstaterats ska alltid besvaras. Kan bara besvaras med Direkta kriterier om all tre tecknen förelåg och då ventilation besvarats med Ja</t>
  </si>
  <si>
    <t>16.08</t>
  </si>
  <si>
    <t xml:space="preserve">Huvudorsaken till att dödsfallet inte konstaterades med Direkta kriterier ska bara besvaras om:
	Alla tre tecknen på svår nytillkommen hjärnskada förelåg
	Assisterad ventilation förekom
	Dödsfallet konstaterats med Indirekta kriterier</t>
  </si>
  <si>
    <t>16.09</t>
  </si>
  <si>
    <t>Svaret 'Av IVA-personalen bedömd som olämplig av medicinska skäl' på OrsakEjDirekta får ej användas om kontakt med transplantationskoordinator tagits</t>
  </si>
  <si>
    <t>16.10</t>
  </si>
  <si>
    <t>Svaret 'Av transplantationsverksamheten bedömd som olämplig av medicinska skäl' på OrsakEjDirekta får inte användas om kontakt med transplantationskoordinator inte har tagits</t>
  </si>
  <si>
    <t>16.11</t>
  </si>
  <si>
    <t>'Tiduppmärksammad' ska besvaras endast om Huvudorsak till att dödsfall konstaterats med Indirekta kriterier besvarats med något annat svar än Behandling avbruten</t>
  </si>
  <si>
    <t>16.12</t>
  </si>
  <si>
    <t>Den avlidnes inställning till organdonation ('DirektKriterier') ska besvaras om dödsfallet konstaterats med direkta kriterier, annars inte</t>
  </si>
  <si>
    <t>16.13</t>
  </si>
  <si>
    <t>'Inställning känd' ska besvaras om Inställning besvarats med 'Känd' och endast då</t>
  </si>
  <si>
    <t>16.14</t>
  </si>
  <si>
    <t>Dokumentationssätt ska besvaras om Inställning besvarats med 'Känd'</t>
  </si>
  <si>
    <t>16.15</t>
  </si>
  <si>
    <t>'InställningOkänd' ska besvaras om Inställning besvarats med 'Okänd' och endast då</t>
  </si>
  <si>
    <t>16.16</t>
  </si>
  <si>
    <t>16.17</t>
  </si>
  <si>
    <t>'SvarGenomförd' besvaras endast om Planerad besvarats med 'Ja'</t>
  </si>
  <si>
    <t>16.18</t>
  </si>
  <si>
    <t>Dokumentation i journal ska besvaras om granskad = Ja och endast då</t>
  </si>
  <si>
    <t>16.19</t>
  </si>
  <si>
    <t>AvlidenPåIvaMätetal kan inte rapporteras när vårdresultatet är 'Levande'</t>
  </si>
  <si>
    <t>Typ: Avliden2020</t>
  </si>
  <si>
    <t>&lt;TeckenHjärnskada&gt;</t>
  </si>
  <si>
    <t xml:space="preserve">Fråga 1.2.1: Vilken/-a var orsaken/-erna?
(Besvaras om tecken på svår nytillkommen hjärnskada före döden förelåg (Fråga 1))</t>
  </si>
  <si>
    <t>'IntrakraniellBlödning'</t>
  </si>
  <si>
    <t>Intrakraniell blödning</t>
  </si>
  <si>
    <t>&lt;TotalHjärnskada&gt;</t>
  </si>
  <si>
    <t xml:space="preserve">Fråga 1.2.2: RLS &gt; 6 alt. GCS mindre än 5 samt nytillkommet bortfall av minst en kranialnervsreflex
(Besvaras om tecken på svår nytillkommen hjärnskada före döden förelåg (Fråga 1))</t>
  </si>
  <si>
    <t>Fråga 2: Förekom invasiv ventilatorbehandling sista 24 timmarna?</t>
  </si>
  <si>
    <t>&lt;KontaktTransplantationsKoordinator&gt;</t>
  </si>
  <si>
    <t xml:space="preserve">Fråga 2.1.1: Togs kontakt med transplantationskoordinator?
(Besvaras om tecken på tecken på svår nytillkommen hjärnskada förelåg (Fråga 1) och RLS &gt; 6 alt. GCS mindre än 5 samt nytillkommet bortfall av minst en kranialnervsreflex (Fråga 1.2.2))</t>
  </si>
  <si>
    <t>&lt;OrsakEjVentilation&gt;</t>
  </si>
  <si>
    <t xml:space="preserve">Fråga 2.2.1: Vad var huvudorsaken till att patienten inte vårdades med invasiv ventilatorbehandling de sista 24 timmarna?
(Besvaras om tecken på svår nytillkommen hjärnskada förelåg (Fråga 1) och invasiv ventilatorbehandling ej förekommit (Fråga 2))</t>
  </si>
  <si>
    <t>'IngetBehov'</t>
  </si>
  <si>
    <t>Inget medicinskt behov av invasiv ventilatorbehandling</t>
  </si>
  <si>
    <t>&lt;DödsfallKonstateratGenom&gt;</t>
  </si>
  <si>
    <t>Fråga 3: Dödsfallet konstaterat genom</t>
  </si>
  <si>
    <t>Direkta kriterier (total hjärninfarkt), Klinisk neurologisk undersökning och kompletterande bilddiagnostik</t>
  </si>
  <si>
    <t>&lt;OrsakIndirektaKriterier&gt;</t>
  </si>
  <si>
    <t xml:space="preserve">Fråga 3.1.1: Vad var huvudorsaken till att dödsfallet inte konstaterades genom direkta kriterier?
(Besvaras om dödsfallet konstaterades genom indirekta kriterier)</t>
  </si>
  <si>
    <t>'SviktandeCirkulation'</t>
  </si>
  <si>
    <t>Terminalt sviktande cirkulation</t>
  </si>
  <si>
    <t>Total hjärninfarkt utvecklades ej, trots att förutsättningarna för detta bedömdes föreligga</t>
  </si>
  <si>
    <t xml:space="preserve">Av IVA-personal bedömts vara olämplig som donator av medicinska skäl utan kontakt med transplantationsverksamhet
Detta alternativ används då intensivvårdsavdelningens personal själva gjort bedömningen att donation inte är medicinskt lämpligt, utan tidigare kontakt med en transplantationsverksamhet
(Endast giltigt alternativ om kontakt ej togs med transplantationskoordinator (fråga 2.1.1))</t>
  </si>
  <si>
    <t xml:space="preserve">Av transplantationsverksamhet bedömts vara olämplig som donator av medicinska skäl.
Detta alternativ får endast användas om bedömningen gjorts av en transplantationsverksamhet
(Endast giltigt alternativ om kontakt togs med transplantationskoordinator (fråga 2.1.1))</t>
  </si>
  <si>
    <t xml:space="preserve">Negativt utfall vid utredning av donationsviljan
(Utredning av donationsviljan ska vara besvarad (fråga 4))</t>
  </si>
  <si>
    <t>'RättsObduktion'</t>
  </si>
  <si>
    <t xml:space="preserve">Rättsmedicinsk obduktion utesluter donation
Detta alternativ väljs då polis, eventuellt efter kontakt med rättsmedicin, beslutat att donation inte får utföras av rättssäkerhetsskäl</t>
  </si>
  <si>
    <t>'EjKompetens'</t>
  </si>
  <si>
    <t>Ej kompetens för diagnostik av dödsfallet med klinisk neurologisk undersökning</t>
  </si>
  <si>
    <t>'EjAngiografi'</t>
  </si>
  <si>
    <t>Ej möjlighet att bekräfta dödsfallet med cerebral angiografi</t>
  </si>
  <si>
    <t>'Vårdplatsbrist'</t>
  </si>
  <si>
    <t>Vård inför eventuell organdonation avslutades pga vårdplatsbrist på IVA.</t>
  </si>
  <si>
    <t>'DåligPrognos'</t>
  </si>
  <si>
    <t>Behandlingen avslutas pga sjukdomens dåliga prognos samt att förutsättningar för utveckling av total hjärninfarkt inte bedömdes föreligga</t>
  </si>
  <si>
    <t>'LångvarigtBeslutsoförmögen'</t>
  </si>
  <si>
    <t xml:space="preserve">Långvarigt beslutsoförmögen
Gäller för dödsfall efter 2022-06-30</t>
  </si>
  <si>
    <t xml:space="preserve">Fråga 3.1.2: Tiden från ankomst till IVA tills döden konstaterades med indirekta kriterier.
(Besvaras om dödsfallet konstaterades genom indirekta kriterier, samt att huvudorsaken till att
dödsfallet inte konstaterades genom direkta kriterier var någon av följande 'SviktandeCirkulation', 'BehandlingAvbruten', 'EjUtvecklat', 'Negativ', 'DåligPrognos')</t>
  </si>
  <si>
    <t>&lt;GenomfördesDCD&gt;</t>
  </si>
  <si>
    <t xml:space="preserve">Fråga 3.1.3: Genomfördes DCD?  (Protokoll för donation efter cirkulationsstillestånd)
(Besvaras om fråga 3.1.1 ej besvarats eller om svaret var något av 'EjUtvecklat', 'EjKompetens', 'EjAngiografi', 'DåligPrognos')</t>
  </si>
  <si>
    <t>&lt;UtredningVilja&gt;</t>
  </si>
  <si>
    <t xml:space="preserve">Fråga 4: Utredning av donationsviljan
(Besvaras om dödsorsaken konstaterades genom direkta kriterier eller om dödsorsaken konstaterats genom indirekta kriterier och orsaken till att dödsfallet inte konstaterades med direkta kriterier var negativt utfall vid utredning av donationsviljan)</t>
  </si>
  <si>
    <t>'Känd'</t>
  </si>
  <si>
    <t>Känd vilja</t>
  </si>
  <si>
    <t>'Tolkad'</t>
  </si>
  <si>
    <t>Tolkad vilja av närstående</t>
  </si>
  <si>
    <t>Okänd vilja.</t>
  </si>
  <si>
    <t>'EjAktuellt'</t>
  </si>
  <si>
    <t>Ej aktuellt med utredning av donationsviljan</t>
  </si>
  <si>
    <t>&lt;Dokumentationssätt&gt;</t>
  </si>
  <si>
    <t xml:space="preserve">Fråga 4.1.1: Dokumentationssätt för känd donationsvilja
(Besvaras om donationsviljan var känd)</t>
  </si>
  <si>
    <t>'Donationsregistret'</t>
  </si>
  <si>
    <t>Anmälan till Donationsregistret</t>
  </si>
  <si>
    <t>'Donationskort'</t>
  </si>
  <si>
    <t>Uppgifter på donationskort</t>
  </si>
  <si>
    <t>Meddelat närstående sin uppfattning</t>
  </si>
  <si>
    <t>&lt;KändViljaPositiv&gt;</t>
  </si>
  <si>
    <t xml:space="preserve">Fråga 4.1.2: Var donationsviljan positiv?
(Besvaras om donationsviljan var känd)</t>
  </si>
  <si>
    <t>&lt;TolkadViljaPositiv&gt;</t>
  </si>
  <si>
    <t>Fråga 4.2: Tolkad vilja av närstående</t>
  </si>
  <si>
    <t>&lt;TolkadViljaOense&gt;</t>
  </si>
  <si>
    <t>Fråga 4.2.3: Tolkad vilja där närstående är oense</t>
  </si>
  <si>
    <t>&lt;OkändViljaUtfall&gt;</t>
  </si>
  <si>
    <t>Fråga 4.3: Donationsviljan okänd</t>
  </si>
  <si>
    <t>'FörmodatSamtycke'</t>
  </si>
  <si>
    <t>Positivt utfall. Förutsättningar för donation förelåg, närstående utnyttjade inte sin vetorätt eller så saknades närstående"</t>
  </si>
  <si>
    <t>'NärståendeVetorätt'</t>
  </si>
  <si>
    <t>Negativt utfall. Närstående utnyttjade sin vetorätt</t>
  </si>
  <si>
    <t>'EjInformerat'</t>
  </si>
  <si>
    <t>Negativt utfall. Närstående fanns, men möjlighet att informera saknades</t>
  </si>
  <si>
    <t>'NärståendeOense'</t>
  </si>
  <si>
    <t>Negativt utfall. Närstående oense</t>
  </si>
  <si>
    <t>'EjIdentifierad'</t>
  </si>
  <si>
    <t>Negativt utfall. Avlidne har ej kunnat identifieras</t>
  </si>
  <si>
    <t>'NärståendeInformerade'</t>
  </si>
  <si>
    <t xml:space="preserve">Närstående informerades om organdonation eller så saknades närstående
Gäller från dödsfall från 2022-07-01</t>
  </si>
  <si>
    <t>&lt;FördTillOperation&gt;</t>
  </si>
  <si>
    <t>Fråga 5: Fördes patienten till operation i syfte att bli donator?</t>
  </si>
  <si>
    <t>Nej, patienten fördes inte till operation</t>
  </si>
  <si>
    <t>'FrånEgenIVA'</t>
  </si>
  <si>
    <t xml:space="preserve">Ja. Förd till operation från egen IVA
(Ej valbar om det ej var aktuellt med utredning av donationsviljan)</t>
  </si>
  <si>
    <t>'ViaAnnanIVA'</t>
  </si>
  <si>
    <t xml:space="preserve">Ja. Förd till operation via annan IVA
(Ej valbar om det ej var aktuellt med utredning av donationsviljan)</t>
  </si>
  <si>
    <t>&lt;UtfördesHudincision&gt;</t>
  </si>
  <si>
    <t xml:space="preserve">Fråga 5.1.2.1:	Gjordes hudincision i syfte att omhänderta organ för transplantation?
(Besvaras om förd till operation besvarats med Ja)</t>
  </si>
  <si>
    <t>&lt;OrsakUteblivenDonation&gt;</t>
  </si>
  <si>
    <t>Fråga 6: Ange huvudorsaken till utebliven donation</t>
  </si>
  <si>
    <t>'MottagareSaknas'</t>
  </si>
  <si>
    <t>Avsaknad av mottagare av organ</t>
  </si>
  <si>
    <t>'OrganisatoriskaOrsaker'</t>
  </si>
  <si>
    <t xml:space="preserve">Organisatoriska orsaker
Ex: ej tillgång till operationssal eller radiologi för karaktärisering, inga etablerade rutiner för transport, personalbrist</t>
  </si>
  <si>
    <t xml:space="preserve">Av transplantationsverksamhet bedömd som olämplig av medicinska skäl
Detta alternativ får endast användas om bedömningen gjorts av en transplantationsverksamhet
(Endast tillåtet som alternativ om om kontakt tagits med transplantationskoordinator)</t>
  </si>
  <si>
    <t>'OlämpligAvIVA'</t>
  </si>
  <si>
    <t xml:space="preserve">Av IVA-personal bedömd som olämplig av medicinska skäl utan kontakt med transplantationsverksamhet
Detta alternativ används då intensivvårdsavdelningens personal själva gjort bedömningen att donation inte är medicinskt lämpligt, utan tidigare kontakt med en transplantationsverksamhet
(Ej tillåtet alternativ om patienten fördes till operation i syfte att bli donator, eller om kontakt tagits med transplantationskoordinator</t>
  </si>
  <si>
    <t>'NärståendeVeto'</t>
  </si>
  <si>
    <t xml:space="preserve">Närstående ändrade sig till ett veto, alternativt framkom negativ donationsvilja sent i donationsprocessen
(Ej tillåtet alternativ om det ej var aktuellt med utredning av donationsviljan.)</t>
  </si>
  <si>
    <t>'SenNegativDonationsvilja'</t>
  </si>
  <si>
    <t xml:space="preserve">Negativ donationsvilja framkom sent i donationsprocessen
Gäller från 2022-07-01
(Ej tillåtet alternativ om det ej var aktuellt med utredning av donationsviljan.)</t>
  </si>
  <si>
    <t xml:space="preserve">Långvarigt beslutsoförmögen p g a förståndshandikapp el dyl
Gäller från 2022-07-01</t>
  </si>
  <si>
    <t>'ÖvrigaSkäl'</t>
  </si>
  <si>
    <t xml:space="preserve">Övriga skäl
Gäller från 2022-07-01</t>
  </si>
  <si>
    <t>Fråga 7: Uppgifterna granskade av donationsansvarig läkare/sjuksköterska (DAL/DAS)?</t>
  </si>
  <si>
    <t>26.01</t>
  </si>
  <si>
    <t xml:space="preserve">Avliden på Iva 2020 kan bara rapporteras för de som avlidit fr.o.m 2020-01-01 t.o.m. 2023-12-31 </t>
  </si>
  <si>
    <t>26.02</t>
  </si>
  <si>
    <t>'Avliden på IVA' skall bara rapporteras för vårdtillfällen av typen IVA, BIVA eller TIVA</t>
  </si>
  <si>
    <t>26.03</t>
  </si>
  <si>
    <t>Orsak till hjärnskada ska besvaras om tecken på svår nytillkommen hjärnskada föreligger. Annars ska det inte besvaras.</t>
  </si>
  <si>
    <t>26.04</t>
  </si>
  <si>
    <t>'Totalhjärnskada' ska endast besvaras om tecken på svår nytillkommen hjärnskada förelåg</t>
  </si>
  <si>
    <t>26.05</t>
  </si>
  <si>
    <t>'KontaktTransplantationsKoordinator' ska endast besvaras då kriterierna för total hjärnskada är uppfyllda och invasiv ventilation förekom</t>
  </si>
  <si>
    <t>26.06</t>
  </si>
  <si>
    <t>Orsaken till att patienten inte vårdades med IVB ska besvaras om svår nytillkommen hjärnskada fanns och Ventilation besvarats med Nej</t>
  </si>
  <si>
    <t>26.07</t>
  </si>
  <si>
    <t>'OrsakIndirektaKriterier' ska endast besvaras om dödsfallet konstaterades genom indirekta kriterier och invasiv ventilatorbehandling förekom</t>
  </si>
  <si>
    <t>26.08</t>
  </si>
  <si>
    <t>'OlämpligAvIVA' är ej ett tillåtet svar på 'OrsakIndirektaKriterier' om kontakt tagits med transplantationskoordinator (enl. riktlinje 3.1.1.4)</t>
  </si>
  <si>
    <t>26.09</t>
  </si>
  <si>
    <t>'OlämpligAvTransp' är ej ett tillåtet svar på 'OrsakIndirektaKriterier' om kontakt ej tagits med transplantationskoordinator (enl. riktlinje 3.1.1.5)</t>
  </si>
  <si>
    <t>26.10</t>
  </si>
  <si>
    <t>'Tiduppmärksammad' ska endast besvaras om huvudorsak till att dödsfall konstaterats med Indirekta kriterier besvarats med 'SviktandeCirkulation', 'Avbruten', 'EjUtvecklat', 'Negativ' eller 'DåligPrognos'</t>
  </si>
  <si>
    <t>26.11</t>
  </si>
  <si>
    <t xml:space="preserve">'Genomfördes DCD' ska endast besvaras om  orsak till ej direkta kriterier är ej besvarat eller en av följande valdes:'Total hjärninfarkt utvecklades ej', 'Ej kompetens', 'Ej angiografi' eller 'Sjukdomens dåliga prognos'</t>
  </si>
  <si>
    <t>26.12</t>
  </si>
  <si>
    <t>Dödsfallet kan endast konstateras med direkta kriterier om kriterierna för total hjärnskada är uppfyllda och invasiv ventilation förekom</t>
  </si>
  <si>
    <t>26.13</t>
  </si>
  <si>
    <t>Utredning av donationsviljan ska endast besvaras om dödsorsaken konstaterats genom direkta kriterier eller om orsaken till att dödsorsaken ej kunde konstateras genom direkta kriterier var 'negativt utfall vid utredning av donationsviljan'.</t>
  </si>
  <si>
    <t>26.14</t>
  </si>
  <si>
    <t>Dokumenationssätt för känd donationsvilja ska endast besvaras om viljan var känd</t>
  </si>
  <si>
    <t>26.15</t>
  </si>
  <si>
    <t>'KändViljaPositiv' ska endast besvaras om donationsviljan var känd</t>
  </si>
  <si>
    <t>26.16</t>
  </si>
  <si>
    <t>Den kända donationsviljan kan ej vara positiv om orsaken till att dödsfallet inte kunde konstateras med direkta kriterier var 'Negativt utfall vid utredning av donationsviljan'</t>
  </si>
  <si>
    <t>26.17</t>
  </si>
  <si>
    <t>'TolkadViljaPositiv' eller 'TolkadViljaOense' ska besvaras då, och endast då, donationsviljan är tolkad</t>
  </si>
  <si>
    <t>26.18</t>
  </si>
  <si>
    <t>Den tolkade donationsviljan kan ej vara positiv om orsaken till att dödsfallet inte kunde konstateras med direkta kriterier var 'Negativt utfall vid utredning av donationsviljan'</t>
  </si>
  <si>
    <t>26.19</t>
  </si>
  <si>
    <t>'OkändViljaUtfall' ska endast besvaras om donationsviljan var okänd</t>
  </si>
  <si>
    <t>26.20</t>
  </si>
  <si>
    <t>Den okända donationsviljan kan ej vara 'FörmodatSamtycke' om orsaken till att dödsfallet inte kunde konstateras med direkta kriterier var 'Negativt utfall vid utredning av donationsviljan'</t>
  </si>
  <si>
    <t>26.21</t>
  </si>
  <si>
    <t>'Ej aktuellt med utredning av donationsviljan' är ej ett tillåtet alternativ om orsaken till att dödsfallet inte kunde konstateras med direkta kriterier var 'Negativt utfall vid utredning av donationsviljan'</t>
  </si>
  <si>
    <t>26.22</t>
  </si>
  <si>
    <t>'FördTillOperation' ska endast besvaras om dödsfallet konstaterades med direkta kriterier samt att donationsviljan var positiv eller om det ej var aktuellt med utredning av donationsviljan</t>
  </si>
  <si>
    <t>26.23</t>
  </si>
  <si>
    <t>'FördTillOperation' kan ej vara positiv om det ej var aktuellt med utredning av donationsviljan.</t>
  </si>
  <si>
    <t>26.24</t>
  </si>
  <si>
    <t>'UtfördesHudincision' ska endast besvaras om patienten var förd till operation</t>
  </si>
  <si>
    <t>26.25</t>
  </si>
  <si>
    <t>'OrsakUteblivenDonation' ska endast besvaras om patienten var förd till operation och hudincision utfördes</t>
  </si>
  <si>
    <t>26.26</t>
  </si>
  <si>
    <t>'Av transplantationsverksamhet bedömts vara olämplig som donator av medicinska skäl.' kan endast väljas som huvudorsak till utebliven donation om kontakt tagits med transplantationskoordinator</t>
  </si>
  <si>
    <t>26.27</t>
  </si>
  <si>
    <t>'Av IVA-personal bedömts vara olämplig som donator av medicinska skäl utan kontakt med transplantationsverksamhet' kan endast väljas som huvudorsak till utebliven donation om kontakt ej tagits med transplantationskoordinator, och om patienten ej är förd till operation</t>
  </si>
  <si>
    <t>26.28</t>
  </si>
  <si>
    <t>'Närstående ändrade sig till ett veto' kan ej väljas som huvudorsak till utebliven donation om det ej var aktuellt med utredning av donationsviljan</t>
  </si>
  <si>
    <t>26.29</t>
  </si>
  <si>
    <t>26.30</t>
  </si>
  <si>
    <t>'OkändViljaUtfall': Närståendeveto utgick 2022-07-01 och kan inte väljas.</t>
  </si>
  <si>
    <t>26.31</t>
  </si>
  <si>
    <t>'TolkadViljaOense' får ej besvaras med true då 'TolkadViljaPositiv' besvarats.</t>
  </si>
  <si>
    <t>26.32</t>
  </si>
  <si>
    <t>'Beslutsoförmögen' kan endast anges om den avlidne är 18 år eller äldre</t>
  </si>
  <si>
    <t>26.33</t>
  </si>
  <si>
    <t>Typ: Avliden2024</t>
  </si>
  <si>
    <t>&lt;DokumenteratBrytpunktsbeslut&gt;</t>
  </si>
  <si>
    <t xml:space="preserve">Fråga 1. Finns ett korrekt dokumenterat brytpunktsbeslut?
Det ska framgå vid vilken tidpunkt brytpunktsbeslutet togs och på vilka grunder
samt vilka läkare som deltog i beslutet (minst två leg. läkare)</t>
  </si>
  <si>
    <t>Fråga 2. Möjlig donator, DBD eller DCD? Var patienten en möjlig donator?</t>
  </si>
  <si>
    <t>'Ja-DBD'</t>
  </si>
  <si>
    <t xml:space="preserve">Ja – DBD Patient med svår nytillkommen hjärnskada och båda 1-2 nedan uppfyllda:
1. RLS &gt; 6 eller GCS &lt; 5
2. Nytillkommet bortfall av minst en kranialnervsreflex</t>
  </si>
  <si>
    <t>'Ja-DCD'</t>
  </si>
  <si>
    <t>Ja – DCD Brytpunktsbeslut taget. Pat stabil i vitala parametrar under pågående intensivvård/organbevarande behandling</t>
  </si>
  <si>
    <t>'NejKorrigeradÅlder'</t>
  </si>
  <si>
    <t>Nej patienten &lt; 28 d korrigerad ålder</t>
  </si>
  <si>
    <t>&lt;KontaktMedTransplantationskoordinator&gt;</t>
  </si>
  <si>
    <t>Togs kontakt med transplationskoordinator</t>
  </si>
  <si>
    <t>&lt;VarförEjKontaktMedKoordinator&gt;</t>
  </si>
  <si>
    <t>Nej - Varför togs inte kontakt med transplantationskoordinator?</t>
  </si>
  <si>
    <t>'EjUppDon'</t>
  </si>
  <si>
    <t>3.2.1 Ej uppmärksammad donationsmöjlighet</t>
  </si>
  <si>
    <t>'EjInklämEjUppDCD'</t>
  </si>
  <si>
    <t xml:space="preserve">3.2.2 Bedömdes inte utveckla hjärnstamsinklämning och
uppmärksammades inte som möjlig DCD donator (fråga 7 besvaras)
valbar endast om 2.1.1 valts</t>
  </si>
  <si>
    <t>'EjInklämEjDCDtidsint'</t>
  </si>
  <si>
    <t xml:space="preserve">3.2.3  Bedömdes inte utveckla hjärnstamsinklämning och
bedömdes heller inte avlida inom längsta tidsintervallet för DCD (fråga 7 besvaras)
valbar endast om 2.1.1 valts</t>
  </si>
  <si>
    <t>'EjInklämEjDCDavd'</t>
  </si>
  <si>
    <t xml:space="preserve">3.2.4 Bedömdes inte utveckla hjärnstamsinklämning och
DCD var ej implementerat på avdelningen (fråga 7 besvaras)
valbar endast om 2.1.1 valts</t>
  </si>
  <si>
    <t>'EjDCDtidsint'</t>
  </si>
  <si>
    <t xml:space="preserve">3.2.5 Bedömdes inte avlida inom längsta tidsintervallet för DCD (fråga 7 besvaras)
valbar endast om 2.1.2 valts</t>
  </si>
  <si>
    <t>'EjDCDavd'</t>
  </si>
  <si>
    <t>3.2.6 DCD ej implementerat på avdelningen valbar endast om 2.1.2 valts</t>
  </si>
  <si>
    <t>'IVAolämp'</t>
  </si>
  <si>
    <t>3.2.7 Av IVA-personal bedömts vara olämplig som donator av medicinska skäl</t>
  </si>
  <si>
    <t>'SviktadeVitalParametrar'</t>
  </si>
  <si>
    <t>3.2.8 Sviktande vitalparametrar, tex terapiresistent cirkulationssvikt</t>
  </si>
  <si>
    <t>'TidBegr'</t>
  </si>
  <si>
    <t>3.2.9 Tidigare behandlingsbegränsningar-vården avslutas</t>
  </si>
  <si>
    <t>'AccEjBrytP'</t>
  </si>
  <si>
    <t>3.2.10 Närstående accepterar ej brytpunktsbeslut</t>
  </si>
  <si>
    <t>'AccEjOrgBeh'</t>
  </si>
  <si>
    <t>3.2.11 Känt/tolkat att patienten inte accepterar organbevarande behandling</t>
  </si>
  <si>
    <t>'Oident'</t>
  </si>
  <si>
    <t>3.2.12 Den avlidna har ej kunnat identifieras</t>
  </si>
  <si>
    <t>'PolisVeto'</t>
  </si>
  <si>
    <t>3.2.13 Polis-veto (tidigt)</t>
  </si>
  <si>
    <t>'BeslutOförm'</t>
  </si>
  <si>
    <t>3.2.14 Långvarigt beslutsoförmögen i vuxen ålder</t>
  </si>
  <si>
    <t>'OrsakFramgårInte'</t>
  </si>
  <si>
    <t>3.2.15 Orsak framgår inte</t>
  </si>
  <si>
    <t>&lt;UtredningDonationsVilja&gt;</t>
  </si>
  <si>
    <t>4.Utreddes donationsviljan?</t>
  </si>
  <si>
    <t>&lt;InställningPositiv&gt;</t>
  </si>
  <si>
    <t xml:space="preserve">4.1.1.	 Positiv till donation</t>
  </si>
  <si>
    <t>'DonReg'</t>
  </si>
  <si>
    <t xml:space="preserve">4.1.1.1.1.	Känd positiv vilja (flerval)
4.1.1.1.1.1.	Anmälan till donationsregistret</t>
  </si>
  <si>
    <t>'Skriftlig'</t>
  </si>
  <si>
    <t xml:space="preserve">4.1.1.1.1.	Känd positiv vilja (flerval)
4.1.1.1.1.2.	Meddelat sin vilja skriftligt eller digitalt (donationskort mm)</t>
  </si>
  <si>
    <t>'Muntlig'</t>
  </si>
  <si>
    <t xml:space="preserve">4.1.1.1.1.	Känd positiv vilja (flerval)
4.1.1.1.1.3.	Meddelat närstående sin vilja muntligt</t>
  </si>
  <si>
    <t xml:space="preserve">4.1.1.1.2.	Tolkad positiv vilja</t>
  </si>
  <si>
    <t>'Vårdnadshavare'</t>
  </si>
  <si>
    <t xml:space="preserve">4.1.1.1.3.	Vårdnadshavare positiva till donation (Pat &lt;18 år)</t>
  </si>
  <si>
    <t>&lt;InställningPositivTillAnnat&gt;</t>
  </si>
  <si>
    <t xml:space="preserve">4.1.1.2.	Positiv till donation till Annat medicinskt ändamål</t>
  </si>
  <si>
    <t>'Ja'</t>
  </si>
  <si>
    <t>Ja</t>
  </si>
  <si>
    <t>'VetEj'</t>
  </si>
  <si>
    <t>Vet ej</t>
  </si>
  <si>
    <t>&lt;InställningNegativ&gt;</t>
  </si>
  <si>
    <t xml:space="preserve">4.1.2.	 Negativ till donation</t>
  </si>
  <si>
    <t xml:space="preserve">4.1.2.1.	Känd negativ vilja (flerval)
4.1.2.1.1.	Anmälan till donationsregistret</t>
  </si>
  <si>
    <t xml:space="preserve">4.1.2.1.	Känd negativ vilja (flerval)
4.1.2.1.2.	Meddelat sin vilja skriftligt eller digitalt (donationskort mm)</t>
  </si>
  <si>
    <t xml:space="preserve">4.1.2.1.	Känd negativ vilja (flerval)
4.1.2.1.3.	Meddelat närstående sin vilja muntligt</t>
  </si>
  <si>
    <t xml:space="preserve">4.1.2.2.	Tolkad negativ vilja (inkluderar närstående som är oense i tolkningen)</t>
  </si>
  <si>
    <t xml:space="preserve">4.1.2.3.	Vårdnadshavare negativa till donation (Pat &lt; 18 år)</t>
  </si>
  <si>
    <t>&lt;OkändVilja&gt;</t>
  </si>
  <si>
    <t xml:space="preserve">4.1.3.	 Okänd vilja</t>
  </si>
  <si>
    <t xml:space="preserve">4.1.3.1.	Förmodat samtycke (inkluderar de fall där det är helt uteslutet att det finns närstående)</t>
  </si>
  <si>
    <t>'EjFörmodatSamtycke'</t>
  </si>
  <si>
    <t xml:space="preserve">4.1.3.2.	Ej förmodat samtycke (närstående finns men kan inte nås)</t>
  </si>
  <si>
    <t>&lt;DonationsViljaEjUtredd&gt;</t>
  </si>
  <si>
    <t>..Nej</t>
  </si>
  <si>
    <t>'TranspOlämp'</t>
  </si>
  <si>
    <t>4.2.1 Av transplantationsenhet bedömts vara olämplig som donator av medicinska skäl</t>
  </si>
  <si>
    <t xml:space="preserve">4.2.2 Bedömdes inte utveckla hjärnstamsinklämning och uppmärksammades
inte som möjlig DCD donator (fråga 7 besvaras)
valbar endast om 2.1.1 valts</t>
  </si>
  <si>
    <t xml:space="preserve">4.2.3.	 Bedömdes inte utveckla hjärnstamsinklämning och
bedömdes heller inte avlida inom längsta tidsintervallet för DCD (fråga 7 besvaras)
valbar endast om 2.1.1 valts</t>
  </si>
  <si>
    <t xml:space="preserve">4.2.4.	Bedömdes inte utveckla hjärnstamsinklämning och DCD var ej implementerat
på avdelningen (fråga 7 besvaras)
valbar endast om 2.1.1 valts</t>
  </si>
  <si>
    <t xml:space="preserve">4.2.5.	Bedömdes inte avlida inom längsta tidsintervallet
för DCD (fråga 7 besvaras)
valbar endast om 2.1.2 valts</t>
  </si>
  <si>
    <t>4.2.6 Av IVA-personal bedömts vara olämplig som donator av medicinska skäl</t>
  </si>
  <si>
    <t>4.2.7 Sviktande vitalparametrar, tex terapiresistent cirkulationssvikt</t>
  </si>
  <si>
    <t>4.2.8 Tidigare behandlingsbegränsningar-vården avslutas</t>
  </si>
  <si>
    <t>4.2.9 Närstående accepterar ej brytpunktsbeslut</t>
  </si>
  <si>
    <t>4.2.10 Känt/tolkat att patienten inte accepterar organbevarande behandling</t>
  </si>
  <si>
    <t>4.2.11 Den avlidna har ej kunnat identifieras</t>
  </si>
  <si>
    <t>4.2.12 Polis-veto (tidigt)</t>
  </si>
  <si>
    <t>4.2.13 Långvarigt beslutsoförmögen i vuxen ålder</t>
  </si>
  <si>
    <t>4.2.14 Orsak framgår inte</t>
  </si>
  <si>
    <t>&lt;KontaktMedPolisen&gt;</t>
  </si>
  <si>
    <t xml:space="preserve">5.	Kontaktades polisen? Beroende på hur processen drivits kan poliskontakt hunnit tas.</t>
  </si>
  <si>
    <t>'JaVeto'</t>
  </si>
  <si>
    <t xml:space="preserve">..5.1.	Ja
5.1.1.	 Veto från polis / rättsmedicin</t>
  </si>
  <si>
    <t>'JaEjVeto'</t>
  </si>
  <si>
    <t xml:space="preserve">..5.1.	Ja
5.1.1.2.	Nej (Nej Veto från polis / rättsmedicin)</t>
  </si>
  <si>
    <t>'JaVetoVissa'</t>
  </si>
  <si>
    <t xml:space="preserve">..5.1.	Ja
5.1.1.2.	Nej (5.1.1.3.	Nej men bara donation av vissa organ (förbehåll) Veto från polis / rättsmedicin)</t>
  </si>
  <si>
    <t xml:space="preserve">5.2.	Nej</t>
  </si>
  <si>
    <t>&lt;AktuellOrgandonator&gt;</t>
  </si>
  <si>
    <t xml:space="preserve">6.	Blev patienten aktuell organdonator (dvs genomfördes knivstart på uttagsoperation)</t>
  </si>
  <si>
    <t>&lt;AktuellOrgandonatorTyp&gt;</t>
  </si>
  <si>
    <t xml:space="preserve">6.	Var det som DBD?    (annars DCD)</t>
  </si>
  <si>
    <t>&lt;DBD&gt;</t>
  </si>
  <si>
    <t xml:space="preserve">6.1.1.1.	DBD - Dödförklaring med Direkta kriterier</t>
  </si>
  <si>
    <t>'KliniskNeurologiskUndersökning'</t>
  </si>
  <si>
    <t xml:space="preserve">6.1.1.1.1.	Klinisk neurologisk undersökning</t>
  </si>
  <si>
    <t>'KlinNeuroUndersökningFyrkärlsangiografi'</t>
  </si>
  <si>
    <t xml:space="preserve">6.1.1.1.2.	Klinisk neurologisk undersökning och cerebral fyrkärlsangiografi</t>
  </si>
  <si>
    <t>'KlinNeuroUndersökningGammakamera'</t>
  </si>
  <si>
    <t xml:space="preserve">6.1.1.1.3.	Klinisk neurologisk undersökning och gammakamera</t>
  </si>
  <si>
    <t>&lt;DCD&gt;</t>
  </si>
  <si>
    <t xml:space="preserve">6.1.1.2.	DCD - Dödförklaring med indirekta kriterier (fråga 7 besvaras)</t>
  </si>
  <si>
    <t>'EjUtvecklatHjärnstamsinklämning'</t>
  </si>
  <si>
    <t xml:space="preserve">6.1.1.2.1.1.	Hjärnstamsinklämning utvecklades ej (fråga 7 besvaras)</t>
  </si>
  <si>
    <t>'NärståendeAccepterarEjDirektaKriterier'</t>
  </si>
  <si>
    <t xml:space="preserve">6.1.1.2.1.2.	Närstående accepterar inte dödförklaring med direkta kriterier</t>
  </si>
  <si>
    <t>'AndraOrsaker'</t>
  </si>
  <si>
    <t xml:space="preserve">6.1.1.2.1.3.	Organisatoriska/Resursmässiga/Kompetensmässiga orsaker till att DBD inte kunde genomföras</t>
  </si>
  <si>
    <t>&lt;OrsakTillUteblivenDonation&gt;</t>
  </si>
  <si>
    <t>Ange huvudorsaken till utebliven donation</t>
  </si>
  <si>
    <t>'EjInkläm'</t>
  </si>
  <si>
    <t xml:space="preserve">6.2.1.1.	Hjärnstamsinklämning utvecklades ej (fråga 7 besvaras) -
valbar endast om 2.1.1 valts</t>
  </si>
  <si>
    <t>'AccEjDirekta'</t>
  </si>
  <si>
    <t xml:space="preserve">6.2.1.2.	Närstående accepterar inte dödförklaring med direkta kriterier -
valbar endast om 2.1.1 valts</t>
  </si>
  <si>
    <t xml:space="preserve">6.2.1.3.	Bedömdes ej avlida inom tidsintervall för DCD valbar endast om 2.1.2 valts</t>
  </si>
  <si>
    <t>'StandDown'</t>
  </si>
  <si>
    <t xml:space="preserve">6.2.1.4.	Bedömdes avlida inom tidsintervall för DCD men gjorde inte det (Stand-down)
valbar endast om 2.1.2 valts</t>
  </si>
  <si>
    <t xml:space="preserve">6.2.1.5.	Av transplantationsverksamhet bedömts vara olämplig som donator
av medicinska skäl</t>
  </si>
  <si>
    <t>'SviktandeVitalparametrar'</t>
  </si>
  <si>
    <t xml:space="preserve">6.2.1.6.	Sviktande vitalparametrar, tex terapiresistent cirkulationssvikt
av medicinska skäl</t>
  </si>
  <si>
    <t xml:space="preserve">6.2.1.7.	Framkom att patienten inte accepterar organbevarande behandling</t>
  </si>
  <si>
    <t>'Polisveto'</t>
  </si>
  <si>
    <t xml:space="preserve">6.2.1.8.	Polisveto (sent)</t>
  </si>
  <si>
    <t xml:space="preserve">6.2.1.9.	Organisatoriska/Resursmässiga/Kompetens orsaker</t>
  </si>
  <si>
    <t>'AvsaknadAvMottagare'</t>
  </si>
  <si>
    <t xml:space="preserve">6.2.1.10.	Avsaknad av mottagare (av organ)</t>
  </si>
  <si>
    <t xml:space="preserve">6.2.1.11.	Orsak framgår inte</t>
  </si>
  <si>
    <t>&lt;VarförGenomfördesInteDCD&gt;</t>
  </si>
  <si>
    <t>Varför genomfördes inte DCD?</t>
  </si>
  <si>
    <t xml:space="preserve">6.2.2.1.	Bedömdes ej avlida inom tidsintervall för DCD</t>
  </si>
  <si>
    <t xml:space="preserve">6.2.2.2.	Bedömdes avlida inom tidsintervall för DCD men gjorde inte det (Stand-down)
valbar endast om 2.1.1 valts</t>
  </si>
  <si>
    <t>'EjUppmärksammadSomMöjligDonator'</t>
  </si>
  <si>
    <t xml:space="preserve">6.2.2.3.	Patient uppmärksammades inte som möjlig DCD donator</t>
  </si>
  <si>
    <t xml:space="preserve">6.2.2.4.	DCD ej implementerat på avdelningen</t>
  </si>
  <si>
    <t>&lt;TidFrånAnkomstTillsAvbrytandeAvIntensivvård&gt;</t>
  </si>
  <si>
    <t xml:space="preserve">7.1 Besvaras endast om 2.1.1 besvarats
Hur lång tid från ankomst till IVA tills avbrytande av intensivvård?</t>
  </si>
  <si>
    <t>'-6h'</t>
  </si>
  <si>
    <t>'6h-12h'</t>
  </si>
  <si>
    <t>'12h-24h'</t>
  </si>
  <si>
    <t>'24h-48h'</t>
  </si>
  <si>
    <t>'48h-72h'</t>
  </si>
  <si>
    <t>'3-4d'</t>
  </si>
  <si>
    <t>3-4 dygn</t>
  </si>
  <si>
    <t>'4-5d'</t>
  </si>
  <si>
    <t>4-5 dygn</t>
  </si>
  <si>
    <t>'5-6d'</t>
  </si>
  <si>
    <t>5-6 dygn</t>
  </si>
  <si>
    <t>'6-7d'</t>
  </si>
  <si>
    <t>6-7 dygn</t>
  </si>
  <si>
    <t>'7d-'</t>
  </si>
  <si>
    <t>Mer än 7 dygn</t>
  </si>
  <si>
    <t>&lt;AccepteratTidsintervall&gt;</t>
  </si>
  <si>
    <t xml:space="preserve">7.2 och 7.3 Besvaras endast om 3.2.3, 3.2.5, 4.2.3, 4.2.5, 6.1.1.2, 6.2.1.3, 6.1.2.4, 6.2.2.1, 6.2.2.2 besvarats
7.2 Längsta accepterade tidsintervall från avbrytande till cirkulationsstillestånd enligt plan</t>
  </si>
  <si>
    <t>'60'</t>
  </si>
  <si>
    <t>60</t>
  </si>
  <si>
    <t>'90'</t>
  </si>
  <si>
    <t>90</t>
  </si>
  <si>
    <t>'180'</t>
  </si>
  <si>
    <t>180</t>
  </si>
  <si>
    <t>&lt;FaktisktTidsintervall&gt;</t>
  </si>
  <si>
    <t>7.3 Faktiskt tidsintervall från avbrytande till cirkulationsstillestånd</t>
  </si>
  <si>
    <t>'-30min'</t>
  </si>
  <si>
    <t>Mindre än 30 minuter</t>
  </si>
  <si>
    <t>'30-60min'</t>
  </si>
  <si>
    <t>30 - 60 minuter</t>
  </si>
  <si>
    <t>'61-90min'</t>
  </si>
  <si>
    <t>60 - 90 minuter</t>
  </si>
  <si>
    <t>'91-180min'</t>
  </si>
  <si>
    <t>91 - 180 minuter</t>
  </si>
  <si>
    <t>'180min-4h'</t>
  </si>
  <si>
    <t>Mer än 180 minuter upp till 4 timmar</t>
  </si>
  <si>
    <t>'4-12h'</t>
  </si>
  <si>
    <t>Mer än 4 timmar upp till 12 timmar – ej valbar om 6.1.1.2 valts</t>
  </si>
  <si>
    <t>'12-24h'</t>
  </si>
  <si>
    <t>Mer än 12 timmar upp till 1 dygn – ej valbar om 6.1.1.2 valts</t>
  </si>
  <si>
    <t>'&gt;1dygn'</t>
  </si>
  <si>
    <t>Mer än 1 dygn upp till 2 dygn – ej valbar om 6.1.1.2 valts</t>
  </si>
  <si>
    <t>'FramgårEj'</t>
  </si>
  <si>
    <t>Framgår ej – ej valbar om 6.1.1.2 valts</t>
  </si>
  <si>
    <t>Fråga 8. Granskat av DAL/DAS?</t>
  </si>
  <si>
    <t>31.01</t>
  </si>
  <si>
    <t>Avliden på Iva 2024 kan bara rapporteras för de som avlidit efter 2024-01-01</t>
  </si>
  <si>
    <t>31.02</t>
  </si>
  <si>
    <t>31.03</t>
  </si>
  <si>
    <t>31.04</t>
  </si>
  <si>
    <t>'Kontakt med transplantationskoordinator' ska ej besvaras eftersom patienten är inte en möjlig donator</t>
  </si>
  <si>
    <t>31.05</t>
  </si>
  <si>
    <t>'Varför togs inte kontakt med transplantationskoordinator?' ska inte besvaras eftersom kontakten med transplantationskoordinator har tagits</t>
  </si>
  <si>
    <t>31.06</t>
  </si>
  <si>
    <t>'Kontaktades polis' ska besvaras eftersom donationsviljan är utredd</t>
  </si>
  <si>
    <t>31.07</t>
  </si>
  <si>
    <t>'Hur lång tid från ankomst till IVA tills avbrytande av intensivvård' ska besvaras eftersom 'Möjlig donator' besvarats med 'Ja-DBD'</t>
  </si>
  <si>
    <t>31.08</t>
  </si>
  <si>
    <t>'Donations vilja ej utredd' ska inte besvaras eftersom 'Utreddes donationsviljan' besvarats med 'Ja'</t>
  </si>
  <si>
    <t>31.09</t>
  </si>
  <si>
    <t>'Utredning donations vilja' ska ej besvaras då kontakt med transplantationskoordinator ej taggits</t>
  </si>
  <si>
    <t>31.10</t>
  </si>
  <si>
    <t>'Blev patienten en aktuell donator' ska besvaras</t>
  </si>
  <si>
    <t>31.11</t>
  </si>
  <si>
    <t>31.12</t>
  </si>
  <si>
    <t>31.14</t>
  </si>
  <si>
    <t>'Hjärnstamsinklämning utvecklades ej' kan ej väljas som huvudorsak till utebliven donation om direkta kriterier ej valda</t>
  </si>
  <si>
    <t>31.15</t>
  </si>
  <si>
    <t>'Närstående accepterar inte dödförklaring med direkta kriterier' kan ej väljas som huvudorsak till utebliven donation om direkta kriterier ej valda</t>
  </si>
  <si>
    <t>31.16</t>
  </si>
  <si>
    <t>'Bedömdes ej avlida inom tidsintervall för DCD' kan ej väljas som huvudorsak till utebliven donation om DCD brytpunktsbeslut ej taget</t>
  </si>
  <si>
    <t>31.17</t>
  </si>
  <si>
    <t>'Bedömdes avlida inom tidsintervall för DCD men gjorde inte det (Stand-down)' kan ej väljas som huvudorsak till utebliven donation om DCD brytpunktsbeslut ej taget</t>
  </si>
  <si>
    <t>31.18</t>
  </si>
  <si>
    <t>'Hur lång tid från ankomst till IVA tills avbrytande av intensivvård' ska besvaras eftersom patienten är dödförklarat med indirekta kriterier</t>
  </si>
  <si>
    <t>31.19</t>
  </si>
  <si>
    <t>'Hur lång tid från ankomst till IVA tills avbrytande av intensivvård' ska besvaras eftersom orsak till utebliven donation är 'Hjärnstamsinklämning utvecklades ej'</t>
  </si>
  <si>
    <t>31.20</t>
  </si>
  <si>
    <t>'Hur lång tid från ankomst till IVA tills avbrytande av intensivvård' ska besvaras eftersom orsak till utebliven donation är 'Bedömdes ej avlida inom tidsintervall för DCD'</t>
  </si>
  <si>
    <t>31.21</t>
  </si>
  <si>
    <t>'Hur lång tid från ankomst till IVA tills avbrytande av intensivvård' ska besvaras eftersom orsak till utebliven donation är 'Bedömdes avlida inom tidsintervall för DCD men gjorde inte det '</t>
  </si>
  <si>
    <t>31.22</t>
  </si>
  <si>
    <t>'Hur lång tid från ankomst till IVA tills avbrytande av intensivvård' ska besvaras eftersom 'Varför genomfördes inte DCD?' besvarats med 'Bedömdes ej avlida inom tidsintervall för DCD'</t>
  </si>
  <si>
    <t>31.23</t>
  </si>
  <si>
    <t>'Hur lång tid från ankomst till IVA tills avbrytande av intensivvård' ska besvaras eftersom 'Varför genomfördes inte DCD?' besvarats med 'Bedömdes avlida inom tidsintervall för DCD men gjorde inte det (Stand-down)'</t>
  </si>
  <si>
    <t>31.24</t>
  </si>
  <si>
    <t>'Mer än 4 timmar upp till 12 timmar' kan ej besvaras eftersom patienten är dödförklarad med indirekta kriterier</t>
  </si>
  <si>
    <t>31.25</t>
  </si>
  <si>
    <t>'Mer än 12 timmar upp till 1 dygn' kan ej besvaras eftersom patienten är dödförklarad med indirekta kriterier</t>
  </si>
  <si>
    <t>31.26</t>
  </si>
  <si>
    <t>'Mer än 1 dygn upp till 2 dygn' kan ej besvaras eftersom patienten är dödförklarad med indirekta kriterier</t>
  </si>
  <si>
    <t>31.27</t>
  </si>
  <si>
    <t>'Framgår ej' kan ej besvaras eftersom patienten är dödförklarad med indirekta kriterier</t>
  </si>
  <si>
    <t>31.28</t>
  </si>
  <si>
    <t>'Inställning positiv', 'Inställning negativ' eller 'Okänd vilja' ska besvaras eftersom viljan är utredd</t>
  </si>
  <si>
    <t>31.29</t>
  </si>
  <si>
    <t>'Vårdnadshavare positiva till donation' kan väljas endast då patienten är under 18 år</t>
  </si>
  <si>
    <t>31.30</t>
  </si>
  <si>
    <t>'Vårdnadshavare negativa till donation' kan väljas endast då patienten är under 18 år</t>
  </si>
  <si>
    <t>31.31</t>
  </si>
  <si>
    <t>'Positiv till annat' kan väljas endast då utrednings viljan är 'Positiv till donation'</t>
  </si>
  <si>
    <t>31.32</t>
  </si>
  <si>
    <t>'Hjärnstamsinklämning utvecklades ej' kan ej väljas som huvudorsak till utebliven donationsutredning om direkta kriterier ej valda</t>
  </si>
  <si>
    <t>31.33</t>
  </si>
  <si>
    <t>'Bedömdes inte utveckla hjärnstamsinklämning och bedömdes heller inte avlida inom längsta tidsintervallet för DCD' kan ej väljas som huvudorsak till utebliven donationsutredning om direkta kriterier ej valda</t>
  </si>
  <si>
    <t>31.34</t>
  </si>
  <si>
    <t>Antigen DBD eller DCD ska besvaras eftersom patienten blev aktuell organdonator</t>
  </si>
  <si>
    <t>31.35</t>
  </si>
  <si>
    <t>'Varför genomfördes inte DCD' ska besvaras</t>
  </si>
  <si>
    <t>Typ: ViktOchLängd</t>
  </si>
  <si>
    <t>Längd i meter med två decimaler</t>
  </si>
  <si>
    <t>&lt;PreIvaVikt&gt;</t>
  </si>
  <si>
    <t xml:space="preserve">Vikt före aktuellt insjuknande
(Vikt anges i kilo med en decimal.)</t>
  </si>
  <si>
    <t>&lt;AnkIvaVikt&gt;</t>
  </si>
  <si>
    <t xml:space="preserve">Vikt vid ankomst till IVA.
(Vikt anges i kilo med en decimal.)</t>
  </si>
  <si>
    <t>&lt;UtIvaVikt&gt;</t>
  </si>
  <si>
    <t xml:space="preserve">Vikt vid utskrivning från IVA
(Vikt anges i kilo med en decimal.)</t>
  </si>
  <si>
    <t>&lt;DagligaVikter&gt;</t>
  </si>
  <si>
    <t xml:space="preserve">Vikt uppmätt mellan 07.00-06.59 kan noteras tillhörande dygnet.
Om flera vikter förekommer anges vikt under förmiddagen det dygn som avses.
Man kan hoppa över dygn om man saknar uppgift.
(Vikt anges i kilo med en decimal.)</t>
  </si>
  <si>
    <t>17.01</t>
  </si>
  <si>
    <t>Datum för Daglig vikt kan inte vara en tidpunkt som ligger mer än ett dygn före vårdtillfällets start</t>
  </si>
  <si>
    <t>17.02</t>
  </si>
  <si>
    <t>Angiven längd måste ha ett rimligt värde, 0,2 - 2,5 m</t>
  </si>
  <si>
    <t>17.03</t>
  </si>
  <si>
    <t xml:space="preserve">Angiven vikt måste ha ett rimligt värde, 0,2 - 650 kg </t>
  </si>
  <si>
    <t>17.04</t>
  </si>
  <si>
    <t xml:space="preserve">Angiven vikt och längd måste ge ett rimligt BMI mellan 4 kg/m2 och 150 kg/m2 </t>
  </si>
  <si>
    <t>17.05</t>
  </si>
  <si>
    <t xml:space="preserve">Angiven daglig vikt måste ha ett rimligt värde, 0,2 - 650 kg </t>
  </si>
  <si>
    <t>17.06</t>
  </si>
  <si>
    <t xml:space="preserve">Angiven daglig vikt och längd måste ge ett rimligt BMI mellan 4 kg/m2 och 150 kg/m2 </t>
  </si>
  <si>
    <t>Typ: Komplikation2012</t>
  </si>
  <si>
    <t>&lt;Kod&gt;</t>
  </si>
  <si>
    <t>Kod för negativ händelse eller komplikation enl SIR:s rekommendationer.</t>
  </si>
  <si>
    <t>Texten får maximalt vara 6 tecken lång</t>
  </si>
  <si>
    <t xml:space="preserve">Datum (+ eventuellt tid) för komplikation
Obligatoriskt för samtliga komplikationer med undantag för SK-411 och SK-421</t>
  </si>
  <si>
    <t>&lt;Text&gt;</t>
  </si>
  <si>
    <t>Fritext för komplikation SK-999. Max 250 tecken.</t>
  </si>
  <si>
    <t>Texten får maximalt vara 250 tecken lång</t>
  </si>
  <si>
    <t>19.01</t>
  </si>
  <si>
    <t xml:space="preserve">Kontrollera komplikationen så att:
	-koden är en av SIR:s definierade komplikationskoder
	-koden är giltig vid vårdtillfällets start
	-koden är giltig för vårdtypen för vårdtillfället
	-koden inte är en samlingskod och ska därmed inte rapporteras
	-tidsangivelsen är korrekt (för de som har fast tidsangivelse som vårdtillfällets start eller utskrivnigstiden så kan tiden uteslutas)
</t>
  </si>
  <si>
    <t>19.02</t>
  </si>
  <si>
    <t xml:space="preserve">Kontrollera komplikationen så att det inte finns flera registreringar av samma komplikation eller andra ej förenliga komplikationer:
	-på vårdtillfället enligt riktlinje
	-för samma tidsangivelse enligt riktlinje
</t>
  </si>
  <si>
    <t>19.03</t>
  </si>
  <si>
    <t>Validerar så att SK-000 finns angiven då inga andra Negativa händelser komplikationer finns rapporterade. Får ej kombineras med någon annan kod, med undantag för SK-999</t>
  </si>
  <si>
    <t>19.04</t>
  </si>
  <si>
    <t>Om man har rapporterat SK-020 och har inställt att IVB Alltid rapporteras, måste en IVB på minst 48 timmar vara registrerad och denna måste ha infallit minst 24 timmar före komplikationen</t>
  </si>
  <si>
    <t>19.05</t>
  </si>
  <si>
    <t>Om man har rapporterat SK-050 så förväntas någon av åtgärderna CVK (även bruk av befintlig), Dialyskateter, PA-kateter eller navelkateter finnas registrerad före komplikationens inträffande. Valideringsnivå 'Alltid' krävs för åtgärderna ska vara kvalificerande</t>
  </si>
  <si>
    <t>19.06</t>
  </si>
  <si>
    <t>Om man har rapporterat SK-060 så förväntas någon av åtgärderna för thoraxdränage (GAA10, TGA35) finnas registrerad. Villkoret är att åtgärderna har valideringsnivå 'Alltid'</t>
  </si>
  <si>
    <t>19.07</t>
  </si>
  <si>
    <t>Nattlig utskrivning anges om utskrivning mellan 22:00 - 06:59 sker av levande patient. Utskriven till 'Annan IVA' med 'Medicinsk indikation' är inte nattlig utskrivning</t>
  </si>
  <si>
    <t>19.08</t>
  </si>
  <si>
    <t>SK-100, Oplanerad återinläggning på IVA, ska inte anges om inläggningen är planerad eller om ankomstvägen är Annan IVA</t>
  </si>
  <si>
    <t>19.99</t>
  </si>
  <si>
    <t>Validerar att avdelningen har rätt inställningar för komplikationer</t>
  </si>
  <si>
    <t>Typ: VTS5</t>
  </si>
  <si>
    <t xml:space="preserve">Datum för passet. På formatet ”åååå-mm-dd ”
Enbart då den första VTS:en är ”Natt” så kan den ha ett VtsDatum som ligger dagen före inskrivningsdatum.
Inget VTS-pass får ha ett datum som är senare än utskrivningsdatumet.</t>
  </si>
  <si>
    <t>&lt;Pass&gt;</t>
  </si>
  <si>
    <t>VTS-Pass, morgon, kväll, eller natt</t>
  </si>
  <si>
    <t>'Morgon'</t>
  </si>
  <si>
    <t>Morgon</t>
  </si>
  <si>
    <t>'Kväll'</t>
  </si>
  <si>
    <t>Kväll</t>
  </si>
  <si>
    <t>'Natt'</t>
  </si>
  <si>
    <t>Natt</t>
  </si>
  <si>
    <t>&lt;I1&gt;</t>
  </si>
  <si>
    <t>Indikator 1. Övervakning</t>
  </si>
  <si>
    <t>Värdet ska anges i intervallet 0 → 3</t>
  </si>
  <si>
    <t>&lt;I2&gt;</t>
  </si>
  <si>
    <t>Indikator 2. CNS</t>
  </si>
  <si>
    <t>&lt;I3&gt;</t>
  </si>
  <si>
    <t>Indikator 3. Respiration</t>
  </si>
  <si>
    <t>&lt;I3x&gt;</t>
  </si>
  <si>
    <t>Indikator 3x. Extrapoäng Respiration</t>
  </si>
  <si>
    <t>Värdet ska anges i intervallet 0 → 1</t>
  </si>
  <si>
    <t>&lt;I4&gt;</t>
  </si>
  <si>
    <t>Indikator 4. Cirkulation</t>
  </si>
  <si>
    <t>&lt;I5&gt;</t>
  </si>
  <si>
    <t>Indikator 5. Sår, drän, sond och stomi</t>
  </si>
  <si>
    <t>&lt;I5x&gt;</t>
  </si>
  <si>
    <t>Indikator 5x. Extrapoäng Sår, drän, sond och stomi</t>
  </si>
  <si>
    <t>&lt;I6&gt;</t>
  </si>
  <si>
    <t>Indikator 6. Njure</t>
  </si>
  <si>
    <t>&lt;I7&gt;</t>
  </si>
  <si>
    <t>Indikator 7. Infusion, transfusion, injektion och enteral tillförsel</t>
  </si>
  <si>
    <t>&lt;I8&gt;</t>
  </si>
  <si>
    <t>Indikator 8. Provtagning</t>
  </si>
  <si>
    <t>&lt;I9&gt;</t>
  </si>
  <si>
    <t>Indikator 9. Hygien och mobilisering</t>
  </si>
  <si>
    <t>&lt;I10&gt;</t>
  </si>
  <si>
    <t>Indikator 10. Speciell behandling och vårdåtgärd</t>
  </si>
  <si>
    <t>&lt;I10x&gt;</t>
  </si>
  <si>
    <t>Indikator 10x. Extrapoäng Speciell behandling och vårdåtgärd</t>
  </si>
  <si>
    <t>&lt;I11&gt;</t>
  </si>
  <si>
    <t>Indikator 11. Närstående och externa kontakter</t>
  </si>
  <si>
    <t>20.00</t>
  </si>
  <si>
    <t>Sorterar passlistan</t>
  </si>
  <si>
    <t>20.01</t>
  </si>
  <si>
    <t>Normaliserar VTS-pass (om första passet är natt-passet för en avdelning)</t>
  </si>
  <si>
    <t>20.02</t>
  </si>
  <si>
    <t>Inga pass får ligga före vårdtillfällets start. Ska ge fel om valideringsnivå Alltid används, annars varning.</t>
  </si>
  <si>
    <t>20.03</t>
  </si>
  <si>
    <t>Inga pass får ligga efter vårdtillfällets slut. Ska ge fel om valideringsnivå Alltid används, annars varning.</t>
  </si>
  <si>
    <t>20.04</t>
  </si>
  <si>
    <t xml:space="preserve">Validerar VTS pass-registrering:
	Minst ett pass måste finnas
	Första passet ska finnas. Ska ge fel om valideringsnivå Alltid används, annars varning. 
	Sista passet ska finnas. Ska ge fel om valideringsnivå Alltid används, annars varning. 
	Om ett pass saknas så får man en varning
	Om mer än tre pass i rad saknas får man ett fel</t>
  </si>
  <si>
    <t>20.05</t>
  </si>
  <si>
    <t>Flera registreringar med samma datum och passnummer får ej förekomma</t>
  </si>
  <si>
    <t>20.06</t>
  </si>
  <si>
    <t>Extrapoäng får endast ges om indikator har 1 eller 2 poäng. Gäller indikator 3, 5 och 10.</t>
  </si>
  <si>
    <t>Typ: VTS2014</t>
  </si>
  <si>
    <t>Indikator 1. Dokumentation av övervakning</t>
  </si>
  <si>
    <t>Indikator 4. Sår, drän, sond och stomi</t>
  </si>
  <si>
    <t>&lt;I4x&gt;</t>
  </si>
  <si>
    <t>Indikator 4x. Extrapoäng Sår, drän, sond och stomi</t>
  </si>
  <si>
    <t>Indikator 5. Njure</t>
  </si>
  <si>
    <t>Indikator 6. Intravenös och enteral tillförsel</t>
  </si>
  <si>
    <t>Indikator 7. Provtagning</t>
  </si>
  <si>
    <t>Indikator 8. Hygien, mobilisering och transport</t>
  </si>
  <si>
    <t>Indikator 9. Speciell behandling och vårdåtgärd</t>
  </si>
  <si>
    <t>&lt;I9x&gt;</t>
  </si>
  <si>
    <t>Indikator 9x. Extrapoäng, speciell behandling och vårdåtgärd</t>
  </si>
  <si>
    <t>Indikator 10. Närstående och externa kontakter</t>
  </si>
  <si>
    <t>Indikator 11. Patientrelaterad administration</t>
  </si>
  <si>
    <t>21.00</t>
  </si>
  <si>
    <t>21.01</t>
  </si>
  <si>
    <t>21.02</t>
  </si>
  <si>
    <t>21.03</t>
  </si>
  <si>
    <t>21.04</t>
  </si>
  <si>
    <t xml:space="preserve">Validerar VTS2014 pass-registrering:
	Minst ett pass måste finnas
	Första passet ska finnas. Ska ge fel om valideringsnivå Alltid används, annars varning. 
	Sista passet ska finnas. Ska ge fel om valideringsnivå Alltid används, annars varning. 
	Om ett pass saknas så får man en varning
	Om mer än tre pass i rad saknas får man ett fel</t>
  </si>
  <si>
    <t>21.05</t>
  </si>
  <si>
    <t>21.06</t>
  </si>
  <si>
    <t>Extrapoäng får endast ges om indikatorn har 1 eller 2 poäng. Gäller indikator 4 och 9.</t>
  </si>
  <si>
    <t>Typ: NEMS</t>
  </si>
  <si>
    <t>Datum för NEMS-registreringen.</t>
  </si>
  <si>
    <t>&lt;Monitorering&gt;</t>
  </si>
  <si>
    <t>1. Monitorering: Puls, blodtryck, andning etc. varje timme. Regelbunden dokumentation och beräkning av vätskebalans</t>
  </si>
  <si>
    <t>&lt;Intravenösmed&gt;</t>
  </si>
  <si>
    <t>2. Intravenös medicinering: Injektion och/eller infusion. Gäller ej vasoaktiva läkemedel</t>
  </si>
  <si>
    <t>&lt;Andningsvård&gt;</t>
  </si>
  <si>
    <t>3. Andningsvård: Alla former av syrgastillägg, inhalationer,andningsgymnastik. Skall ej registreras om 4 väljes.</t>
  </si>
  <si>
    <t>&lt;Andningsstöd&gt;</t>
  </si>
  <si>
    <t>4. Andningsstöd: Alla former av assisterad/mekanisk ventilation med eller utan CPAP/PEEP.</t>
  </si>
  <si>
    <t>&lt;Envasoaktiv&gt;</t>
  </si>
  <si>
    <t>5. En vasoaktiv drog</t>
  </si>
  <si>
    <t>&lt;Flervasoaktiv&gt;</t>
  </si>
  <si>
    <t>6. Multipla vasoaktiva läkemedel: mer än ett vasoaktivt läkemedel, oavsett typ och dos</t>
  </si>
  <si>
    <t>&lt;Dialys&gt;</t>
  </si>
  <si>
    <t>7. Dialyssteknik: alla</t>
  </si>
  <si>
    <t>&lt;SärskildaÅtg&gt;</t>
  </si>
  <si>
    <t xml:space="preserve">8. Särskilda åtgärder/ ingrepp på IVA utöver rutin: Intubation, pacemaker, elkonverteringdefibrillering,
scopi i någon form, transesofagal
ekokardiografi, ventrikelsköljning, akut op. Inom
sista 24 tim. Gäller ej rutinåtgärder som rtg,
transthorakal ekokardiografi, omläggningar,
artärnål, CVK</t>
  </si>
  <si>
    <t>&lt;ÅtgUtanFörIVA&gt;</t>
  </si>
  <si>
    <t xml:space="preserve">9. Åtgärder/ingrepp utanför IVA: Kirurgisk intervention eller diagnostisk procedur
där sjukdomens svårighetsgrad hos patienten
kräver närvaro av IVA:s personal utanför IVA</t>
  </si>
  <si>
    <t>22.01</t>
  </si>
  <si>
    <t>Både Andningsvård och Andningsstöd kan inte besvaras med 'Ja'</t>
  </si>
  <si>
    <t>22.02</t>
  </si>
  <si>
    <t>Både 'En vasoaktiv drog' och '&gt; 1 vasoaktiv drog' kan inte besvaras med 'Ja' samtidigt</t>
  </si>
  <si>
    <t>22.03</t>
  </si>
  <si>
    <t>Validerar pass</t>
  </si>
  <si>
    <t>22.04</t>
  </si>
  <si>
    <t>22.05</t>
  </si>
  <si>
    <t>22.06</t>
  </si>
  <si>
    <t>Typ: Åtgärd</t>
  </si>
  <si>
    <t>&lt;Starttid&gt;</t>
  </si>
  <si>
    <t>Startdatum eller tid för åtgärden. På formatet ”åååå-mm-dd tt:mm”</t>
  </si>
  <si>
    <t>&lt;Sluttid&gt;</t>
  </si>
  <si>
    <t xml:space="preserve">Slutdatum eller tid för åtgärden.
På formatet ”åååå-mm-dd tt:mm”. Obligatorisk för de åtgärder som ska anges som period enligt riktlinjen.</t>
  </si>
  <si>
    <t>&lt;ÅtgärdGrupp&gt;</t>
  </si>
  <si>
    <t>”A”-”G” eller ”X”.</t>
  </si>
  <si>
    <t>'A'</t>
  </si>
  <si>
    <t>A. Respiratoriska systemet</t>
  </si>
  <si>
    <t>'B'</t>
  </si>
  <si>
    <t>B. Cirkulatoriska systemet</t>
  </si>
  <si>
    <t>'C'</t>
  </si>
  <si>
    <t>C. Gastro-intestinala systemet</t>
  </si>
  <si>
    <t>'D'</t>
  </si>
  <si>
    <t>D. Njurar</t>
  </si>
  <si>
    <t>'E'</t>
  </si>
  <si>
    <t>E. Nervsystemet</t>
  </si>
  <si>
    <t>'F'</t>
  </si>
  <si>
    <t>Grupp F. Farmakologisk behandling</t>
  </si>
  <si>
    <t>'G'</t>
  </si>
  <si>
    <t>G. Övrigt</t>
  </si>
  <si>
    <t>'X'</t>
  </si>
  <si>
    <t>Grupp X. Operationskoder</t>
  </si>
  <si>
    <t xml:space="preserve">Kod enl KVÅ-kod (inkluderar KKÅ97)
Flatten-koder accepteras tom 2010-12-31</t>
  </si>
  <si>
    <t>23.01</t>
  </si>
  <si>
    <t>Ändrar alla koder till versaler, samt ersätt åtgärdskoder Z978 -&gt; QD004, ZXG05 -&gt; DF028, ZX903 -&gt; ZV048, samt kompletterar åtgärdskoder med valideringsnivå, tidsregler och SIR-grupp</t>
  </si>
  <si>
    <t>23.02</t>
  </si>
  <si>
    <t>Kontrollera att koden hittades bland giltiga KVÅ-koder</t>
  </si>
  <si>
    <t>23.03</t>
  </si>
  <si>
    <t>Kontrollera att koden är en giltig KVÅ-kod och att den är aktiv vid tiden för insättning</t>
  </si>
  <si>
    <t>23.04</t>
  </si>
  <si>
    <t>Validerar koder som bara får förekomma en gång under vårddygnet</t>
  </si>
  <si>
    <t>23.05</t>
  </si>
  <si>
    <t xml:space="preserve">Kontrollera så att startdatum för åtgärder är korrekta. Startdatum får inte ligga före vårdtillfällets start eller efter utskrivningstiden.
Undantaget är de speciella EN-PER-DYGN om de angivits som punktåtgärd utan angiven tidpunkt. Då kan det vara samma dygn som vårdtillfällets start.</t>
  </si>
  <si>
    <t>23.06</t>
  </si>
  <si>
    <t xml:space="preserve">Kontrollerar så att sluttiden för åtgärder är korrekta.
	-Sluttiden får inte ligga före starttiden för åtgärden
	-Sluttiden får inte ligga efter utskrivningstiden för vårdtillfället
	-Sluttiden får inte ligga efter datumet för filuttaget (Skapad) om ej utskriven
	-Sluttid måste anges då vårdtillfället är utskrivet.
Sluttidtid är frivillig för KVÅ-koder som:
	-inte är en utvald SIR-diagnos
	-är inskickade via åtgärdsgruppen 'X'
	-har valideringstyp = Sporadisk. Ger då bara en varning
Men om sluttid anges i dessa fall så valideras den
</t>
  </si>
  <si>
    <t>23.07</t>
  </si>
  <si>
    <t>Om valideringsnivå är Aldrig så ska åtgärden inte rapporteras (om det inte är en operationskod)</t>
  </si>
  <si>
    <t>23.08</t>
  </si>
  <si>
    <t>Validerar åtgärdskoder som får inte förekomma samtidigt eller överlappar varandra tidsmässigt</t>
  </si>
  <si>
    <t>23.09</t>
  </si>
  <si>
    <t>Validera att åtgärden har rätt åtgärdsgrupp (om grupp 'A' -&gt; 'G' är angiven)</t>
  </si>
  <si>
    <t>Typ: DiagnosKod</t>
  </si>
  <si>
    <t>Attribut</t>
  </si>
  <si>
    <t>PrimärIVAdiagnos</t>
  </si>
  <si>
    <t>Är detta den Huvudsakliga IVA-diagnosen (får endast förekomma på en kod per vårdtillfälle)</t>
  </si>
  <si>
    <t>Värde</t>
  </si>
  <si>
    <t>[ICD10Kod]</t>
  </si>
  <si>
    <t>Kod enl ICD10-SE. Ange kod utan punkt, Exempel : 'J80.9C' anges som 'J809C'</t>
  </si>
  <si>
    <t>24.01</t>
  </si>
  <si>
    <t>Ändrar alla koder till versaler, tar bort eventuell punkt, samt ersätter B95.6A -&gt; B95.6, G35.0 -&gt; G35.9, T74.9A -&gt; T74.9, J09 -&gt; J09.9, ersätter Z86.1A med U08.9 för vårdtillfällen med start &gt;= 2021-01-01</t>
  </si>
  <si>
    <t>24.02</t>
  </si>
  <si>
    <t xml:space="preserve">En av SIR diagnoserna ska vara huvudsaklig IVA-diagnos utvald från SIR:s fastslagna lista. (Gäller vårdtillfällen före 2018.)
Från och med 2018 ska en av IVA diagnoserna vara huvudsaklig enligt ICD:s regelverk. Under 2018 godkänns även huvudsakliga IVA-diagnoser från SIR:s lista.</t>
  </si>
  <si>
    <t>24.03</t>
  </si>
  <si>
    <t>Diagnoserna U07.1, U07.2, U08.9 och Z86.1A ska inte förekomma samtidigt på samma vårdtillfälle</t>
  </si>
  <si>
    <t>24.04</t>
  </si>
  <si>
    <t>Diagnosen U09.9 får inte kombineras med diagnoserna U07.1, U07.2 eller U10.9 på samma vårdtillfälle</t>
  </si>
  <si>
    <t>Typ: Sederingsmål</t>
  </si>
  <si>
    <t>Datum. På formatet ”åååå-mm-dd ”</t>
  </si>
  <si>
    <t>”Morgon”, ”Kväll” eller ”Natt”.</t>
  </si>
  <si>
    <t>&lt;InvasivVent&gt;</t>
  </si>
  <si>
    <t xml:space="preserve">Har patienten invasiv ventilatorbehandling?
Om inte invasiv ventilatorbehandling, avsluta protokollet här.</t>
  </si>
  <si>
    <t>&lt;Sederingsskala&gt;</t>
  </si>
  <si>
    <t>Registreras sederingsgrad med sederingsskala?</t>
  </si>
  <si>
    <t>&lt;Dokumenterat&gt;</t>
  </si>
  <si>
    <t xml:space="preserve">Finns det ett dokumenterat sederingsmål?
Om inte dokumenterat sederingsmål så avsluta här</t>
  </si>
  <si>
    <t>&lt;Motsvarar&gt;</t>
  </si>
  <si>
    <t>Motsvarar patientens sederingsgrad sederingsmålet?</t>
  </si>
  <si>
    <t>'EjTillämpbart'</t>
  </si>
  <si>
    <t>Ej tillämpbart</t>
  </si>
  <si>
    <t>25.01</t>
  </si>
  <si>
    <t>Om 'InvasivVent' har besvaras med 'Nej', så ska inget ytterligare anges för sederingsmål. 'Sederingsskala' och 'Dokumenterat' måste besvaras när 'InvasivVent' besvaras med 'Ja'.</t>
  </si>
  <si>
    <t>25.02</t>
  </si>
  <si>
    <t>Om 'Dokumenterat' besvarats med 'Nej', så ska inget ytterligare anges för sederingsmål.</t>
  </si>
  <si>
    <t>25.03</t>
  </si>
  <si>
    <t>Angivet datum kan inte ligga före vårdtillfällets start eller efter utskrivningstid</t>
  </si>
  <si>
    <t>Typ: OmvårdnadSmärta</t>
  </si>
  <si>
    <t>&lt;NRS&gt;</t>
  </si>
  <si>
    <t>Smärtbedömning enligt NRS (Numeric Pain Rating Scale)</t>
  </si>
  <si>
    <t>No pain</t>
  </si>
  <si>
    <t>Hardly notice pain</t>
  </si>
  <si>
    <t>Notice pain</t>
  </si>
  <si>
    <t>Sometimes distracts patient</t>
  </si>
  <si>
    <t>Distracting</t>
  </si>
  <si>
    <t>Interrupting</t>
  </si>
  <si>
    <t>Hard to ignore</t>
  </si>
  <si>
    <t>Preventing</t>
  </si>
  <si>
    <t>Awful</t>
  </si>
  <si>
    <t>Unbearable</t>
  </si>
  <si>
    <t>'10'</t>
  </si>
  <si>
    <t>Worst possible</t>
  </si>
  <si>
    <t>&lt;BPS&gt;</t>
  </si>
  <si>
    <t>Smärtbedömning enligt BPS (Behavioral Pain Scale)</t>
  </si>
  <si>
    <t>&lt;CPOT&gt;</t>
  </si>
  <si>
    <t>Smärtbedömning enligt CPOT (Critical-Care Pain Observation Tool)</t>
  </si>
  <si>
    <t>&lt;Tidpunkt&gt;</t>
  </si>
  <si>
    <t>Tidpunkt då bedömningen gjordes (Obligatoriskt om bedömning utförts)</t>
  </si>
  <si>
    <t xml:space="preserve">Datum  (Obligatoriskt om tidpunkt ej angivits)</t>
  </si>
  <si>
    <t>Vårdpass (Obligatoriskt om tidpunkt ej angivits)</t>
  </si>
  <si>
    <t>&lt;BedömningSaknasAnledning&gt;</t>
  </si>
  <si>
    <t>Anledning till att smärtskattning ej är utförd</t>
  </si>
  <si>
    <t>'Medvetandesänkt'</t>
  </si>
  <si>
    <t>Nej - GCS &lt;10, RLS85 &gt;4</t>
  </si>
  <si>
    <t>'EjNärvarande'</t>
  </si>
  <si>
    <t xml:space="preserve">Nej - Patienten  ej närvarande ≥4 timmar av passet</t>
  </si>
  <si>
    <t>Nej - avliden patient</t>
  </si>
  <si>
    <t>&lt;Omvårdnadsåtgärder&gt;</t>
  </si>
  <si>
    <t xml:space="preserve">Ett eller flera av nedanstående konstanter
Värdet 'Inga' får endast existera ensamt, och ej i kombination med något annat värde.</t>
  </si>
  <si>
    <t>Om smärta påvisats NRS&gt;= 3 eller CPOT &gt; 2 eller BPS &gt; 5, vilka åtgärder har vidtagits</t>
  </si>
  <si>
    <t>Ingen åtgärd</t>
  </si>
  <si>
    <t>'Massage'</t>
  </si>
  <si>
    <t>Massage</t>
  </si>
  <si>
    <t>'Musik'</t>
  </si>
  <si>
    <t>Musik</t>
  </si>
  <si>
    <t>'Avslappning'</t>
  </si>
  <si>
    <t>Avslappningsteknik</t>
  </si>
  <si>
    <t>'Läge'</t>
  </si>
  <si>
    <t>Lägesändring</t>
  </si>
  <si>
    <t>'Värme'</t>
  </si>
  <si>
    <t>Värmebehandling</t>
  </si>
  <si>
    <t>'TENS'</t>
  </si>
  <si>
    <t>Transkutan elektrisk nervstimulering (TENS)</t>
  </si>
  <si>
    <t>Annan omvårdnadsåtgärd (Inget av ovanstående)</t>
  </si>
  <si>
    <t>&lt;Läkemedelsåtgärder&gt;</t>
  </si>
  <si>
    <t>Om smärta påvisats NRS&gt;= 3 eller CPOT &gt; 2 eller BPS &gt; 5, vilka läkemedel har administrerats</t>
  </si>
  <si>
    <t>'Ökning'</t>
  </si>
  <si>
    <t>Ökning av kontinuerliga analgetika</t>
  </si>
  <si>
    <t>'Bolus'</t>
  </si>
  <si>
    <t>Bolus av kontinuerlig tillförsel av analgetika</t>
  </si>
  <si>
    <t>'Dos'</t>
  </si>
  <si>
    <t>Dos av analgetika som ej ges kontinuerligt</t>
  </si>
  <si>
    <t>Annan läkemedelsåtgärd (Inget av ovanstående)</t>
  </si>
  <si>
    <t>&lt;Uppföljning&gt;</t>
  </si>
  <si>
    <t>Uppföljning efter åtgärder (Uppföljning (inom 1 timme från åtgärd, tidpunkt)</t>
  </si>
  <si>
    <t>27.01</t>
  </si>
  <si>
    <t>Omvårdnadsvariabel smärta ska inte rapporteras för vårdtillfällen där patienten är yngre än 16</t>
  </si>
  <si>
    <t>27.02</t>
  </si>
  <si>
    <t>Omvårdnadsvariabel smärta, Datum och Vårdpass ska anges när skattning saknas</t>
  </si>
  <si>
    <t>27.03</t>
  </si>
  <si>
    <t>Omvårdnadsvariabel smärta, Tidpunkt eller orsak till att smärtskattning ej gjorts måste anges</t>
  </si>
  <si>
    <t>27.04</t>
  </si>
  <si>
    <t>Omvårdnadsvariabel smärta, Tidpunkten för skattning och datum/vårdpass ska ligga inom vårdtillfället</t>
  </si>
  <si>
    <t>27.05</t>
  </si>
  <si>
    <t>Omvårdnadsvariabel smärta, ett och endast ett mätinstrument NRS, CPOT eller BPS ska anges</t>
  </si>
  <si>
    <t>27.06</t>
  </si>
  <si>
    <t>Omvårdnadsvariabel smärta, CPOT ska besvaras med antingen Ventilator eller Ljud, ej båda</t>
  </si>
  <si>
    <t>27.07</t>
  </si>
  <si>
    <t>Omvårdnadsvariabel smärta, BPS ska besvaras med antingen Andningsmönster eller Röstuttryck, ej båda</t>
  </si>
  <si>
    <t>27.08</t>
  </si>
  <si>
    <t>Omvårdnadsvariabel smärta, orsaken till att smärtskattning ej gjordes kan ej vara Avliden då vårdresultatet är Levande</t>
  </si>
  <si>
    <t>27.10</t>
  </si>
  <si>
    <t>Omvårdnadsvariabel smärta, Omvårdnadsåtgärder ska anges då smärta påvisats</t>
  </si>
  <si>
    <t>27.11</t>
  </si>
  <si>
    <t>Omvårdnadsvariabel smärta, Läkemedelsåtgärder ska anges då smärta påvisats</t>
  </si>
  <si>
    <t>27.12</t>
  </si>
  <si>
    <t>Omvårdnadsvariabel smärta, Uppföljning ska göras då smärta påvisats</t>
  </si>
  <si>
    <t>27.13</t>
  </si>
  <si>
    <t>Omvårdnadsvariabel smärta, om ingen uppföljning har gjorts så ska orsak anges</t>
  </si>
  <si>
    <t>27.14</t>
  </si>
  <si>
    <t>Omvårdnadsvariabel smärta, ett och endast ett instrument NRS, CPOT eller BPS ska anges</t>
  </si>
  <si>
    <t>27.15</t>
  </si>
  <si>
    <t>Omvårdnadsvariabel smärta, orsaken till att uppföljning av smärta ej gjordes kan ej vara Avliden då vårdresultatet är Levande</t>
  </si>
  <si>
    <t>27.16</t>
  </si>
  <si>
    <t>Omvårdnadsvariabel smärta, kontroll så att det inte finns dubbelrapporterade pass</t>
  </si>
  <si>
    <t>27.17</t>
  </si>
  <si>
    <t>Omvårdnadsvariabel smärta, kontroll så att registreringar inte ligger utanför vårdtillfällets start och utskrivningstid</t>
  </si>
  <si>
    <t>28.01</t>
  </si>
  <si>
    <t>Omvårdnadsvariabel sedering ska inte rapporteras för vårdtillfällen där patienten är yngre än 16</t>
  </si>
  <si>
    <t>29.01</t>
  </si>
  <si>
    <t>Omvårdnadsvariabel delirium ska inte rapporteras för de som är yngre än 16 år</t>
  </si>
  <si>
    <t>Typ: OmvårdnadSedering</t>
  </si>
  <si>
    <t>&lt;FinnsOrdineradSederingsgrad&gt;</t>
  </si>
  <si>
    <t>Finns ordinerad sederingsgrad?</t>
  </si>
  <si>
    <t>&lt;OrdineradRASS&gt;</t>
  </si>
  <si>
    <t>Ordinerad sederingsgrad enligt RASS (Richmond Agitation Sedation Scale)</t>
  </si>
  <si>
    <t>Alert and calm</t>
  </si>
  <si>
    <t>Anxious but movements not aggressive vigorous</t>
  </si>
  <si>
    <t>Frequent non-purposeful movement, fights ventilator</t>
  </si>
  <si>
    <t>Pulls or removes tube(s) or catheter(s), aggressive</t>
  </si>
  <si>
    <t>Overtly combative, violent, immediate danger to staff</t>
  </si>
  <si>
    <t>'-5'</t>
  </si>
  <si>
    <t>No response to voice or physical stimulation</t>
  </si>
  <si>
    <t>'-4'</t>
  </si>
  <si>
    <t>No response to voice, but movement or eye opening to physical stimulation</t>
  </si>
  <si>
    <t>'-3'</t>
  </si>
  <si>
    <t>Movement or eye opening to voice (but no eye contact)</t>
  </si>
  <si>
    <t>'-2'</t>
  </si>
  <si>
    <t>Briefly awakens with eye contact to voice (&lt;10 seconds)</t>
  </si>
  <si>
    <t>'-1'</t>
  </si>
  <si>
    <t>Not fully alert, but has sustained awakening (eye-opening/eye contact) to voice (&gt;10 seconds)</t>
  </si>
  <si>
    <t>&lt;OrdineradMAAS&gt;</t>
  </si>
  <si>
    <t>Ordinerad sederingsgrad enligt MAAS (The Motor Activity Assessment Scale)</t>
  </si>
  <si>
    <t>Does not move with noxious stimuli</t>
  </si>
  <si>
    <t>Open eyes, raises eyebrows or turns head toward stimulus; moves limbs with noxious stimulus</t>
  </si>
  <si>
    <t>Open eyes, raises eyebrows or turns head toward stimulus when touched or name is loudly spoken</t>
  </si>
  <si>
    <t>No external stimulus in required to elicit movement; adjusts sheets or clothes purposefully, follows commands</t>
  </si>
  <si>
    <t>No external stimulus in required to elicit movement; picks at sheets or tubes, uncovers self, follows commands</t>
  </si>
  <si>
    <t>No external stimulus in required to elicit movement, attempts to sit up or moves limbs out of bed, does not consistently follow commands (for example, will lie down when asked to but soon reverts back to attempts to sit up or move limbs out of bed)</t>
  </si>
  <si>
    <t>No external stimulus in required to elicit movement; pulls at tubes or catheters, thrashes side to side, strikes at staff, tries to climb out of bed, does not calm down when asked.</t>
  </si>
  <si>
    <t>&lt;RASS&gt;</t>
  </si>
  <si>
    <t>Bedömning enligt RASS (Richmond Agitation Sedation Scale)</t>
  </si>
  <si>
    <t>&lt;MAAS&gt;</t>
  </si>
  <si>
    <t>Bedömning enligt MAAS (The Motor Activity Assessment Scale)</t>
  </si>
  <si>
    <t>Anledning till att bedömning saknas</t>
  </si>
  <si>
    <t>&lt;UppfyllsOrdineradSederingsGrad&gt;</t>
  </si>
  <si>
    <t xml:space="preserve">Uppfylls ordinerad sederingsgrad?
Ska anges då det finns ordinerad sederingsgrad</t>
  </si>
  <si>
    <t>&lt;ÅtgärdEjUppfylldSederingsgrad&gt;</t>
  </si>
  <si>
    <t>Vilka åtgärder har vidtagits om en ordinerad sederingsgrad finns, men sederingsgraden ej är uppfylld,</t>
  </si>
  <si>
    <t>Ingen åtgärd alla sederande läkemedel är utsatta</t>
  </si>
  <si>
    <t>Ökning av kontinuerlig tillförsel av sederande läkemedel</t>
  </si>
  <si>
    <t>'Minskning'</t>
  </si>
  <si>
    <t>Minskning av kontinuerlig tillförsel av sederande läkemedel</t>
  </si>
  <si>
    <t>Bolus av kontinuerlig tillförsel av sederande läkemedel</t>
  </si>
  <si>
    <t>'Byte'</t>
  </si>
  <si>
    <t>Byte av kontinuerlig tillförsel av sederande läkemedel</t>
  </si>
  <si>
    <t>Dos av annat sederande läkemedel som EJ ges kontinuerligt</t>
  </si>
  <si>
    <t>'Avstängning'</t>
  </si>
  <si>
    <t>Avstängning av sederande läkemedel</t>
  </si>
  <si>
    <t>28.02</t>
  </si>
  <si>
    <t>Omvårdnadsvariabel sedering, Datum och Vårdpass ska anges när skattning saknas</t>
  </si>
  <si>
    <t>28.03</t>
  </si>
  <si>
    <t>28.04</t>
  </si>
  <si>
    <t>Omvårdnadsvariabel sedering, ordinerad skattning ska anges. Antingen som RASS eller MAAS, ej båda</t>
  </si>
  <si>
    <t>28.05</t>
  </si>
  <si>
    <t>Omvårdnadsvariabel sedering, Tidpunkt eller orsak till att smärtskattning ej gjorts måste anges</t>
  </si>
  <si>
    <t>28.06</t>
  </si>
  <si>
    <t>Omvårdnadsvariabel sedering, Tidpunkten för skattning och datum/vårdpass ska ligga inom vårdtillfället</t>
  </si>
  <si>
    <t>28.07</t>
  </si>
  <si>
    <t>Omvårdnadsvariabel sedering, skattning ska anges. Antingen som RASS eller MAAS, ej båda</t>
  </si>
  <si>
    <t>28.08</t>
  </si>
  <si>
    <t>Omvårdnadsvariabel sedering, orsak till ej uppfyllt sederingsmål ska anges då målet ej uppfylls</t>
  </si>
  <si>
    <t>28.09</t>
  </si>
  <si>
    <t>Omvårdnadsvariabel sedering, kontroll så att det inte finns dubbelrapporterade pass</t>
  </si>
  <si>
    <t>28.10</t>
  </si>
  <si>
    <t>Omvårdnadsvariabel sedering, kontroll så att registreringar inte ligger utanför vårdtillfällets start och utskrivningstid</t>
  </si>
  <si>
    <t>Typ: OmvårdnadDelirium</t>
  </si>
  <si>
    <t>&lt;CAM_ICU_Positiv&gt;</t>
  </si>
  <si>
    <t>Confusion Assessment Method for the ICU (CAM-ICU) (positiv eller negativ, ska ej anges om bedömning saknas)</t>
  </si>
  <si>
    <t>&lt;NuDesc&gt;</t>
  </si>
  <si>
    <t xml:space="preserve">The Nursing Delirium Screening Scale (NuDesc 0-10) – Omfattande ett pass  (ska ej anges om bedömning saknas)</t>
  </si>
  <si>
    <t>Anledning till att bedömning saknas (Skall anges då CAM_ICU eller NuDesc saknas)</t>
  </si>
  <si>
    <t>Bedömning kan ej göras på grund av sänkt medvetandegrad (MAAS &lt;2, RASS &lt; -3, GCS &lt;10, RLS-85 &gt;4)</t>
  </si>
  <si>
    <t>Patienten ej närvarande ≥4 timmar av passet</t>
  </si>
  <si>
    <t>Patient avliden</t>
  </si>
  <si>
    <t>Läkemedelstgärder, ska anges vid konstaterad delirium NuDesc &gt; 2 = delirium eller CAM-ICU positiv</t>
  </si>
  <si>
    <t>Inga läkemedelsåtgärder utfördes</t>
  </si>
  <si>
    <t>'Justering'</t>
  </si>
  <si>
    <t>Ökning/minskning av kontinuerlig tillförsel av sederande/analgetika</t>
  </si>
  <si>
    <t>Bolus av kontinuerlig tillförsel av sederande/analgetika</t>
  </si>
  <si>
    <t>Byte av sederande/analgetika</t>
  </si>
  <si>
    <t>'Engångsdos'</t>
  </si>
  <si>
    <t>Engångsdos av annat läkemedel: neuroleptikum, bensodiazepin eller annat läkemedel</t>
  </si>
  <si>
    <t>Omvårdnadsåtgärder, ska anges vid konstaterad delirium NuDesc &gt; 2 = delirium eller CAM-ICU positiv</t>
  </si>
  <si>
    <t>Inga omvårdnadsåtgärder utfördes</t>
  </si>
  <si>
    <t>'SensoriskaHjälpmedel'</t>
  </si>
  <si>
    <t>Glasögon, hörapparat</t>
  </si>
  <si>
    <t>'Tillhörigheter'</t>
  </si>
  <si>
    <t>Personliga tillhörigheter</t>
  </si>
  <si>
    <t>'Personalkontinuitet'</t>
  </si>
  <si>
    <t>Personalkontinuitet</t>
  </si>
  <si>
    <t>'Familj'</t>
  </si>
  <si>
    <t>Familjen delaktig</t>
  </si>
  <si>
    <t>'Kommunikation'</t>
  </si>
  <si>
    <t>Kommunikation</t>
  </si>
  <si>
    <t>'ReduceraLjud'</t>
  </si>
  <si>
    <t>Reducera ljud, öronproppar</t>
  </si>
  <si>
    <t>'Sömn'</t>
  </si>
  <si>
    <t>Sömn</t>
  </si>
  <si>
    <t>'Mobilisering'</t>
  </si>
  <si>
    <t>Tidig mobilisering</t>
  </si>
  <si>
    <t>'Utvärdering'</t>
  </si>
  <si>
    <t>Utvärdering behov av medicinteknisk övervakning och slangar</t>
  </si>
  <si>
    <t>29.02</t>
  </si>
  <si>
    <t>Omvårdnadsvariabel delirium, Orskak, Datum och Vårdpass ska anges när skattning saknas</t>
  </si>
  <si>
    <t>29.03</t>
  </si>
  <si>
    <t>Omvårdnadsvariabel delirium, orsaken till att smärtskattning ej gjordes kan ej vara Avliden då vårdresultatet är Levande</t>
  </si>
  <si>
    <t>29.04</t>
  </si>
  <si>
    <t>Omvårdnadsvariabel delirium, endast ett instrument, NuDesc eller CAM-ICU</t>
  </si>
  <si>
    <t>29.05</t>
  </si>
  <si>
    <t>Omvårdnadsvariabel delirium, om delirium kan konstateras vid skattning måste åtgärder anges, om inte delirium konstaterats ska de ej anges.</t>
  </si>
  <si>
    <t>29.06</t>
  </si>
  <si>
    <t>Omvårdnadsvariabel delirium, kontroll så att det inte finns dubbelrapporterade pass</t>
  </si>
  <si>
    <t>29.07</t>
  </si>
  <si>
    <t>Omvårdnadsvariabel delirium, kontroll så att registreringar inte ligger utanför vårdtillfällets start och utskrivningstid</t>
  </si>
  <si>
    <t>Typ: Intagningsorsaker</t>
  </si>
  <si>
    <t>&lt;EndastObservation&gt;</t>
  </si>
  <si>
    <t xml:space="preserve">Är patienten intagen enbart för observation
”Ja” eller ”Nej”.  Om Ja så ska ingen av de 10 intagningsorsakerna nedan anges.</t>
  </si>
  <si>
    <t>&lt;Neurologisk&gt;</t>
  </si>
  <si>
    <t>Neurologisk intagningsorsak</t>
  </si>
  <si>
    <t>Ingen neurologisk orsak</t>
  </si>
  <si>
    <t>Annan neurologisk orsak</t>
  </si>
  <si>
    <t>'IntrakraniellVolymseffekt'</t>
  </si>
  <si>
    <t>Intrakraniell volymseffekt</t>
  </si>
  <si>
    <t>'FokaltBortfall'</t>
  </si>
  <si>
    <t>Fokalt neurologiskt bortfall</t>
  </si>
  <si>
    <t>'Medvetandestörning'</t>
  </si>
  <si>
    <t>Medvetandestörning (från koma till delirium)</t>
  </si>
  <si>
    <t>'Kramper'</t>
  </si>
  <si>
    <t>Kramper</t>
  </si>
  <si>
    <t>&lt;Kardiovaskulär&gt;</t>
  </si>
  <si>
    <t>Kardiovaskulär intagningsorsak</t>
  </si>
  <si>
    <t>Ingen kardiovaskulär orsak</t>
  </si>
  <si>
    <t>Annan kardiovaskulär orsak</t>
  </si>
  <si>
    <t>'SeptiskChock'</t>
  </si>
  <si>
    <t>Septisk chock</t>
  </si>
  <si>
    <t>'AnafylaktiskChockBlandad'</t>
  </si>
  <si>
    <t xml:space="preserve">Anafylaktisk chock, blandad och odefinierad chock
Kommentar : Kommer från SIR's äldre riktlinje, är nu uppdelad i 'Anafalytisk chock' och 'Blandad eller odefinierad chock'</t>
  </si>
  <si>
    <t>'HypovolemBlödning'</t>
  </si>
  <si>
    <t>Hypovolem blödnings/icke blödnings chock</t>
  </si>
  <si>
    <t>'Arytmi'</t>
  </si>
  <si>
    <t>Arytmi</t>
  </si>
  <si>
    <t>'Hjärtstopp'</t>
  </si>
  <si>
    <t>Hjärtstopp</t>
  </si>
  <si>
    <t>'HypovolemIckeHemorragiskChock'</t>
  </si>
  <si>
    <t>Hypovolem, icke-hemorragisk chock</t>
  </si>
  <si>
    <t>'HypovolemHemorragiskChock'</t>
  </si>
  <si>
    <t>Hypovolem, hemorragisk chock</t>
  </si>
  <si>
    <t>'KardiogenChock'</t>
  </si>
  <si>
    <t>Kardiogen chock</t>
  </si>
  <si>
    <t>'AnafylaktiskChock'</t>
  </si>
  <si>
    <t>Anafylaktisk chock</t>
  </si>
  <si>
    <t>'BlandadAltOdefinieradChock'</t>
  </si>
  <si>
    <t>Blandad eller odefinierad chock</t>
  </si>
  <si>
    <t>'Bröstsmärta'</t>
  </si>
  <si>
    <t>Bröstsmärta</t>
  </si>
  <si>
    <t>'HypertensivKris'</t>
  </si>
  <si>
    <t>Hypertensiv kris</t>
  </si>
  <si>
    <t>'KardiovaskulärSvikt'</t>
  </si>
  <si>
    <t>Kardiovaskulär svikt utan chock</t>
  </si>
  <si>
    <t>&lt;Renal&gt;</t>
  </si>
  <si>
    <t>Renal intagningsorsak</t>
  </si>
  <si>
    <t>Ingen renal orsak</t>
  </si>
  <si>
    <t>Annan renal orsak</t>
  </si>
  <si>
    <t>'Njursvikt'</t>
  </si>
  <si>
    <t>Njursvikt</t>
  </si>
  <si>
    <t>'PrerenalNjursvikt'</t>
  </si>
  <si>
    <t>Prerenal njursvikt</t>
  </si>
  <si>
    <t>'PostrenalNjursvikt'</t>
  </si>
  <si>
    <t>Postrenal njursvikt</t>
  </si>
  <si>
    <t>&lt;Respiratorisk&gt;</t>
  </si>
  <si>
    <t>Respiratorisk intagningsorsak</t>
  </si>
  <si>
    <t>Ingen respiratorisk orsak</t>
  </si>
  <si>
    <t>Annan respiratorisk orsak</t>
  </si>
  <si>
    <t>'AkutLungsvikt'</t>
  </si>
  <si>
    <t>Akut lungsvikt, ARDS</t>
  </si>
  <si>
    <t>'AkutPåKroniskLungsvikt'</t>
  </si>
  <si>
    <t>Akut lungsvikt på kronisk lungsvikt</t>
  </si>
  <si>
    <t>&lt;Hepatisk&gt;</t>
  </si>
  <si>
    <t>Hepatisk intagningsorsak</t>
  </si>
  <si>
    <t>Ingen hepatisk orsak</t>
  </si>
  <si>
    <t>Annan lever-orsak</t>
  </si>
  <si>
    <t>'Leversvikt'</t>
  </si>
  <si>
    <t>Leversvikt</t>
  </si>
  <si>
    <t>&lt;Hematologisk&gt;</t>
  </si>
  <si>
    <t>Hematologisk intagningsorsak</t>
  </si>
  <si>
    <t>Ingen hematologisk orsak</t>
  </si>
  <si>
    <t>Annan hematologisk orsak</t>
  </si>
  <si>
    <t>'Blödningsrubbning'</t>
  </si>
  <si>
    <t>Blödningsrubbning, DIC</t>
  </si>
  <si>
    <t>'Hemolys'</t>
  </si>
  <si>
    <t>Svår hemolys</t>
  </si>
  <si>
    <t>&lt;Metabol&gt;</t>
  </si>
  <si>
    <t>Metabol intagningsorsak</t>
  </si>
  <si>
    <t>Ingen metabol orsak</t>
  </si>
  <si>
    <t>Annan metabol orsak</t>
  </si>
  <si>
    <t>'SyraBasAltElektrolytrubbning'</t>
  </si>
  <si>
    <t>Syra-bas och/eller elektrolytrubbning</t>
  </si>
  <si>
    <t>'HypoAltHypertermi'</t>
  </si>
  <si>
    <t>Hypo-, hypertermi</t>
  </si>
  <si>
    <t>'HypoAltHyperglukemi'</t>
  </si>
  <si>
    <t>Hypo-, hyperglukemi</t>
  </si>
  <si>
    <t>&lt;Gastrointestinal&gt;</t>
  </si>
  <si>
    <t>Gastrointestinal intagningsorsak</t>
  </si>
  <si>
    <t>Ingen gastrointestinal orsak</t>
  </si>
  <si>
    <t>Annan gastrointestinal orsak</t>
  </si>
  <si>
    <t>'Pankreatit'</t>
  </si>
  <si>
    <t>Pankreatit</t>
  </si>
  <si>
    <t>Akut buk</t>
  </si>
  <si>
    <t>'Blödning'</t>
  </si>
  <si>
    <t>Gastrointestinal blödning</t>
  </si>
  <si>
    <t>'AkutOchAnnan'</t>
  </si>
  <si>
    <t>Akut buk och annat</t>
  </si>
  <si>
    <t>&lt;Trauma&gt;</t>
  </si>
  <si>
    <t>Trauma intagningsorsak</t>
  </si>
  <si>
    <t>Inget trauma som orsak</t>
  </si>
  <si>
    <t>'Trauma'</t>
  </si>
  <si>
    <t>Trauma</t>
  </si>
  <si>
    <t>&lt;Övrig&gt;</t>
  </si>
  <si>
    <t>Övrig intagningsorsak</t>
  </si>
  <si>
    <t>Ingen övrig orsak</t>
  </si>
  <si>
    <t>Övrig orsak</t>
  </si>
  <si>
    <t>Obligatoriskt då EndastObservation besvarats med ”Nej”, annars ska dessa utelämnas</t>
  </si>
  <si>
    <t>Typ: SOFA</t>
  </si>
  <si>
    <t>&lt;SOFATyp&gt;</t>
  </si>
  <si>
    <t>Typ av SOFA</t>
  </si>
  <si>
    <t>'Intagning'</t>
  </si>
  <si>
    <t>SOFA vid intagningstillfället</t>
  </si>
  <si>
    <t>'Daglig'</t>
  </si>
  <si>
    <t>Daglig SOFA</t>
  </si>
  <si>
    <t>'Utskrivning'</t>
  </si>
  <si>
    <t>SOFA vid utskrivningstillfället, eller sista dagliga</t>
  </si>
  <si>
    <t>Datum på formatet ”åååå-mm-dd”. Obligatoriskt om SOFATyp = ”Daglig SOFA” och endast då ska det anges.</t>
  </si>
  <si>
    <t>Typ: MöjligDonator2009</t>
  </si>
  <si>
    <t>&lt;Inställning&gt;</t>
  </si>
  <si>
    <t>Patientens inställning till donation känd?</t>
  </si>
  <si>
    <t>&lt;InställningKänd&gt;</t>
  </si>
  <si>
    <t xml:space="preserve">Inställning känd
Besvaras endast om Inställning besvarats med ”Känd”</t>
  </si>
  <si>
    <t>&lt;InställningOkänd&gt;</t>
  </si>
  <si>
    <t>Inställning okänd</t>
  </si>
  <si>
    <t>Förmodat samtycke gällde, närstående informerades om organdonation och utnyttjade inte sin vetorätt</t>
  </si>
  <si>
    <t>Närstående utnyttjade sin vetorätt</t>
  </si>
  <si>
    <t>'NärståendeSaknades'</t>
  </si>
  <si>
    <t>Närstående saknades</t>
  </si>
  <si>
    <t>Närstående fanns, men informerades inte</t>
  </si>
  <si>
    <t>Närstående oense</t>
  </si>
  <si>
    <t>Den avlidne har ej kunnat identifieras</t>
  </si>
  <si>
    <t>Typ: BeslutadOrgandonation2009</t>
  </si>
  <si>
    <t>&lt;Planerad&gt;</t>
  </si>
  <si>
    <t>&lt;Genomförd&gt;</t>
  </si>
  <si>
    <t xml:space="preserve">Ett eller flera av nedanstående konstanter
Värdet 'Ja' får endast existera ensamt, och ej i kombination med något annat värde.</t>
  </si>
  <si>
    <t xml:space="preserve">Genomfördes beslutad organdonation
Besvaras endast om Planerad besvarats med ”Ja”
Ett svar per svarsrad, flera svarsrader kan anges. Om ”Ja” så ska det vara det enda svaret.</t>
  </si>
  <si>
    <t>Ja, organdonationen genomfördes (ska vara enda svaret)</t>
  </si>
  <si>
    <t>'Cirkulationskollaps'</t>
  </si>
  <si>
    <t>Organdonation genomfördes ej pga. cirkulationskollaps hos den avlidne</t>
  </si>
  <si>
    <t>'Nytillkomna'</t>
  </si>
  <si>
    <t>Organdonation genomfördes ej pga. nytillkomna/nyupptäckta medicinska orsaker hos den avlidne</t>
  </si>
  <si>
    <t>'RättsmedicinsktVeto'</t>
  </si>
  <si>
    <t>Organdonation genomfördes ej pga. rättsmedicinskt veto</t>
  </si>
  <si>
    <t>'MottagareSaknades'</t>
  </si>
  <si>
    <t>Organdonation genomfördes ej pga. recipient/mottagare saknades</t>
  </si>
  <si>
    <t>Organdonation genomfördes ej pga. närstående ändrade sig till ett veto</t>
  </si>
  <si>
    <t>'Organisatoriska'</t>
  </si>
  <si>
    <t>Organdonation genomfördes ej pga. organisatoriska orsaker</t>
  </si>
  <si>
    <t>Typ: MöjligDonator2016</t>
  </si>
  <si>
    <t>Fråga 4: Avlidnes inställning till organdonation Planerad</t>
  </si>
  <si>
    <t>Besvaras endast om Inställning besvarats med ”Känd”</t>
  </si>
  <si>
    <t xml:space="preserve">Om den avlidnes inställning till organdonation var okänd
Samtyckeutredningen visade</t>
  </si>
  <si>
    <t>Närstående fanns, men möjlighet att informera saknades</t>
  </si>
  <si>
    <t>Avlidne har ej kunnat identifieras</t>
  </si>
  <si>
    <t>Ej aktuellt, avlidne bedömd som medicinskt olämplig</t>
  </si>
  <si>
    <t>Beslutades/genomfördes organdonation</t>
  </si>
  <si>
    <t>Typ: DagligVikt</t>
  </si>
  <si>
    <t>Datum på dygnet som uppmätt vikt hör till på formatet ”åååå-mm-dd”.</t>
  </si>
  <si>
    <t>Vikten i kilo med en decimal.</t>
  </si>
  <si>
    <t>Typ: BPS</t>
  </si>
  <si>
    <t>&lt;Ansiktsuttryck&gt;</t>
  </si>
  <si>
    <t>Ansiktsuttryck</t>
  </si>
  <si>
    <t>Relaxed</t>
  </si>
  <si>
    <t>Partially tightened (e.g., brow lowering)</t>
  </si>
  <si>
    <t>Fully tightened (e.g., eyelid closing)</t>
  </si>
  <si>
    <t>Grimacing</t>
  </si>
  <si>
    <t>&lt;Armrörelser&gt;</t>
  </si>
  <si>
    <t>Armar</t>
  </si>
  <si>
    <t>No movement</t>
  </si>
  <si>
    <t>Partially bent</t>
  </si>
  <si>
    <t>Fully bent with finger flexion</t>
  </si>
  <si>
    <t>Permanently retracted</t>
  </si>
  <si>
    <t>&lt;Andningsmönster&gt;</t>
  </si>
  <si>
    <t>Andningsmönster om intuberad</t>
  </si>
  <si>
    <t>Tolerating movement</t>
  </si>
  <si>
    <t>Coughing but tolerating ventilation for the most of time</t>
  </si>
  <si>
    <t>Fighting ventilator</t>
  </si>
  <si>
    <t>Unable to control ventilation</t>
  </si>
  <si>
    <t>&lt;Röstuttryck&gt;</t>
  </si>
  <si>
    <t>Röstuttryck / vokalisering (icke intuberad / extuberad)</t>
  </si>
  <si>
    <t>No pain vocalization</t>
  </si>
  <si>
    <t>Moaning not frequent (&lt;= 3/min) and not prolonged (&lt;= 3 s)</t>
  </si>
  <si>
    <t>Moaning requent (&gt; 3/min) or prolonged (&gt; 3 s)</t>
  </si>
  <si>
    <t>Howling or verbal complaint including "Ow!" "Ouch!" or breath-holdning</t>
  </si>
  <si>
    <t>Typ: CPOT</t>
  </si>
  <si>
    <t>Facial expression</t>
  </si>
  <si>
    <t xml:space="preserve">Relaxed, neutral.
No muscle tension observed</t>
  </si>
  <si>
    <t xml:space="preserve">Tense.
Presence of frowning, brow lowering, orbit tightening and levator contraction or any other change(e.g.opening eyes or tearing during nociceptive procedures)</t>
  </si>
  <si>
    <t xml:space="preserve">Grimacing.
All previous facial movements plus eyelid tightly closed(the patient may present with mouth open or biting the endotracheal tube)</t>
  </si>
  <si>
    <t>&lt;Kroppsrörelser&gt;</t>
  </si>
  <si>
    <t>Body movements</t>
  </si>
  <si>
    <t xml:space="preserve">Absence of movements or normal position.
Does not move at all (doesn’t necessarily mean absence of pain) or normal position (movements not aimed toward the pain site or not made for the purpose of protection)</t>
  </si>
  <si>
    <t xml:space="preserve">Protection.
Slow, cautious movements, touching or rubbing the pain site, seeking attention through movements</t>
  </si>
  <si>
    <t xml:space="preserve">Restlessness/Agitation.
Pulling tube, attempting to sit up, moving limbs/thrashing, not following commands, striking at staff, trying to climb out of bed</t>
  </si>
  <si>
    <t>&lt;Ventilator&gt;</t>
  </si>
  <si>
    <t>Compliance with the ventilator (intubated patients)</t>
  </si>
  <si>
    <t xml:space="preserve">Tolerating ventilator or movement
Alarms not activated, easy ventilation</t>
  </si>
  <si>
    <t xml:space="preserve">Coughing but tolerating.
Coughing, alarms may be activated but stop spontaneously</t>
  </si>
  <si>
    <t xml:space="preserve">Fighting ventilator.
Asynchrony: blocking ventilation, alarms frequently activated</t>
  </si>
  <si>
    <t>&lt;Ljud&gt;</t>
  </si>
  <si>
    <t>Vocalization (extubated patients)</t>
  </si>
  <si>
    <t>Talking in normal tone or no sound</t>
  </si>
  <si>
    <t>Sighing, moaning</t>
  </si>
  <si>
    <t>Crying out, sobbing</t>
  </si>
  <si>
    <t>&lt;Muskeltonus&gt;</t>
  </si>
  <si>
    <t>Muscle tension, Evaluation by passive flexion and 1 Resistance to passive movements extension of upper limbs when patient is at rest or evaluation when patient is being turned</t>
  </si>
  <si>
    <t xml:space="preserve">Relaxed
No resistance to passive movements</t>
  </si>
  <si>
    <t xml:space="preserve">Tense, rigid
Resistance to passive movements</t>
  </si>
  <si>
    <t xml:space="preserve">Very tense or rigid
Strong resistance to passive movements or incapacity to complete them</t>
  </si>
  <si>
    <t>Typ: OmvårdnadSmärtaUppföljning</t>
  </si>
  <si>
    <t>&lt;SaknasAnledning&gt;</t>
  </si>
  <si>
    <t>Anledning till att åtgärdsuppföljning saknas</t>
  </si>
  <si>
    <t>Typ: NuDesc</t>
  </si>
  <si>
    <t>&lt;Desorientering&gt;</t>
  </si>
  <si>
    <t>Desorientering</t>
  </si>
  <si>
    <t>'Aldrig'</t>
  </si>
  <si>
    <t>Symptom förekom aldrig under arbetspasset</t>
  </si>
  <si>
    <t>'Lindrigt'</t>
  </si>
  <si>
    <t>Symptom förekom någon gång under arbetspasset, men var av lindrig grad</t>
  </si>
  <si>
    <t>'Störande'</t>
  </si>
  <si>
    <t>Symptom förekom någon gång under arbetspasset, och var mycket uttalade eller störande</t>
  </si>
  <si>
    <t>&lt;InadekvatBeteende&gt;</t>
  </si>
  <si>
    <t>Inadekvat beteende</t>
  </si>
  <si>
    <t>&lt;InadekvatKommunikation&gt;</t>
  </si>
  <si>
    <t>Inadekvat kommunikation</t>
  </si>
  <si>
    <t>&lt;Illusioner&gt;</t>
  </si>
  <si>
    <t>Illusioner/hallucinationer</t>
  </si>
  <si>
    <t>&lt;PsykomotoriskFörlångsamning&gt;</t>
  </si>
  <si>
    <t>Psykomotorisk förlångsamning</t>
  </si>
  <si>
    <t>Typ: DonatorInställningKänd2009</t>
  </si>
  <si>
    <t>&lt;Positiv&gt;</t>
  </si>
  <si>
    <t>Positiv till donation (true/false)</t>
  </si>
  <si>
    <t>Dokumentationssätt, ett eller flera svar</t>
  </si>
  <si>
    <t>Muntlig</t>
  </si>
  <si>
    <t>Skriftlig</t>
  </si>
  <si>
    <t>Donationsregistret</t>
  </si>
  <si>
    <t>Typ: DonatorInställningKänd2016</t>
  </si>
  <si>
    <t>Var donatorns inställning positiv till organdonation</t>
  </si>
  <si>
    <t>Dokumentationssätt</t>
  </si>
  <si>
    <t>Typ: BeslutadOrgandonation2016</t>
  </si>
  <si>
    <t>Fråga 5: Beslutades/Planerades organdonation?</t>
  </si>
  <si>
    <t xml:space="preserve">Besvaras endast om organdonation planerades
Om ”Ja” så ska det vara det enda svaret.</t>
  </si>
  <si>
    <t>Ja, organdonationen genomfördes</t>
  </si>
  <si>
    <t>Organdonation genomfördes ej pga. cirkulationskollaps</t>
  </si>
  <si>
    <t>Organdonation genomfördes ej pga. närstående veto</t>
  </si>
  <si>
    <t>Organdonation genomfördes ej pga. bedömning som olämplig av transpantationsenheten</t>
  </si>
  <si>
    <t>Organdonation genomfördes ej pga. övrig orsak</t>
  </si>
  <si>
    <t>(**)</t>
  </si>
  <si>
    <t>Riktlinje för inmatning av dessa fält: I Användagränssnittet för inmatning av detta fält så ska användaren alltid göra ett ställingstagande, dvs om data saknas (och inget värde rapporteras) så ska användaren aktivt välja det.</t>
  </si>
  <si>
    <t>Ändringshistorik i version 5.2 revision 25</t>
  </si>
  <si>
    <t>2023-12-21</t>
  </si>
  <si>
    <t>[20]</t>
  </si>
  <si>
    <t>XSD definitionen ändrad</t>
  </si>
  <si>
    <t>[21]</t>
  </si>
  <si>
    <t xml:space="preserve">Beskrivningen är ändrad från 
''Hur lång tid från ankomst till IVA tills avbrytande av intensivvård' ska besvaras eftersom patienten är en möjlig donatorn'
 till 
''Hur lång tid från ankomst till IVA tills avbrytande av intensivvård' ska besvaras eftersom 'Möjlig donator' besvarats med 'Ja-DBD''</t>
  </si>
  <si>
    <t>[22]</t>
  </si>
  <si>
    <t>Valideringsregel 31.27 är tillagd</t>
  </si>
  <si>
    <t>[23]</t>
  </si>
  <si>
    <t>Valideringsregel 31.34 är tillagd</t>
  </si>
  <si>
    <t>[24]</t>
  </si>
  <si>
    <t>Valideringsregel 31.35 är tillagd</t>
  </si>
  <si>
    <t>Ändringshistorik i version 5.2 revision 24</t>
  </si>
  <si>
    <t>2023-12-12</t>
  </si>
  <si>
    <t>[6]</t>
  </si>
  <si>
    <t>Exempel.Exempel 1</t>
  </si>
  <si>
    <t>Exemplet på flik Exempel 1 är ändrat</t>
  </si>
  <si>
    <t>[7]</t>
  </si>
  <si>
    <t>Exempel.Exempel 2</t>
  </si>
  <si>
    <t>Exemplet på flik Exempel 2 är ändrat</t>
  </si>
  <si>
    <t>[8]</t>
  </si>
  <si>
    <t>Exempel.Exempel AvlidenPåIVA2020</t>
  </si>
  <si>
    <t>Exemplet på flik Exempel AvlidenPåIVA2020 är ändrat</t>
  </si>
  <si>
    <t>[9]</t>
  </si>
  <si>
    <t>Exempel.Exempel AvlidenPåIVA2024</t>
  </si>
  <si>
    <t>Ett nytt exempel 'Exempel AvlidenPåIVA2024' är tillagt</t>
  </si>
  <si>
    <t>[10]</t>
  </si>
  <si>
    <t>Exempel.Exempel Daglig SOFA</t>
  </si>
  <si>
    <t>Ett nytt exempel 'Exempel Daglig SOFA' är tillagt</t>
  </si>
  <si>
    <t>[11]</t>
  </si>
  <si>
    <t>[12]</t>
  </si>
  <si>
    <t xml:space="preserve">Beskrivningen är ändrad från 
'Avliden på Iva 2020 kan bara rapporteras för de som avlidit efter 2020-01-01'
 till 
'Avliden på Iva 2020 kan bara rapporteras för de som avlidit fr.o.m 2020-01-01 t.o.m. 2023-12-31 '</t>
  </si>
  <si>
    <t>[13]</t>
  </si>
  <si>
    <t>Valideringsregel 28.01 är tillagd</t>
  </si>
  <si>
    <t>[14]</t>
  </si>
  <si>
    <t>Valideringsregel 29.01 är tillagd</t>
  </si>
  <si>
    <t>[15]</t>
  </si>
  <si>
    <t>Valideringsregel 28.01 - 'Omvårdnadsvariabel sedering ska inte rapporteras för vårdtillfällen där patienten är yngre än 16' är borttagen</t>
  </si>
  <si>
    <t>[16]</t>
  </si>
  <si>
    <t>Valideringsregel 29.01 - 'Omvårdnadsvariabel delirium ska inte rapporteras för de som är yngre än 16 år' är borttagen</t>
  </si>
  <si>
    <t>[17]</t>
  </si>
  <si>
    <t>Elementet 'DagligaSOFAs' är tillagt</t>
  </si>
  <si>
    <t>[18]</t>
  </si>
  <si>
    <t>Elementet 'AvlidenPåIVA2024' är tillagt</t>
  </si>
  <si>
    <t>[19]</t>
  </si>
  <si>
    <t xml:space="preserve">Beskrivningen är ändrad från 
'Passinställninar måste finnas i SIR om VTS eller NEMS rapporteras'
 till 
'Passinställninar måste finnas i SIR om VTS, NEMS, eller omvårdnadsvariabler ska rapporteras'</t>
  </si>
  <si>
    <t>Ändringshistorik i version 5.2 revision 23</t>
  </si>
  <si>
    <t>2023-03-14</t>
  </si>
  <si>
    <t>[1]</t>
  </si>
  <si>
    <t>Exempel.Exempel Omvårdnadsdokumentation</t>
  </si>
  <si>
    <t>Ett nytt exempel 'Exempel Omvårdnadsdokumentation' är tillagt</t>
  </si>
  <si>
    <t>[2]</t>
  </si>
  <si>
    <t>[3]</t>
  </si>
  <si>
    <t>Elementet 'OmvårdnadSmärta' är tillagt</t>
  </si>
  <si>
    <t>[4]</t>
  </si>
  <si>
    <t>Elementet 'OmvårdnadSedering' är tillagt</t>
  </si>
  <si>
    <t>[5]</t>
  </si>
  <si>
    <t>Elementet 'OmvårdnadDelirium' är tillagt</t>
  </si>
  <si>
    <t>&lt;?xml version="1.0" encoding="utf-8" standalone="yes"?&gt;</t>
  </si>
  <si>
    <t>&lt;!DOCTYPE SIRDATA &gt;</t>
  </si>
  <si>
    <t>&lt;SirData xmlns:xsi="http://www.w3.org/2001/XMLSchema-instance" xmlns:xsd="http://www.w3.org/2001/XMLSchema"&gt;</t>
  </si>
  <si>
    <t>&lt;Typavfil&gt;Intensivvårdsdata&lt;/Typavfil&gt;</t>
  </si>
  <si>
    <t>&lt;Version&gt;5.2&lt;/Version&gt;</t>
  </si>
  <si>
    <t>&lt;Avdelningsnamn&gt;AvdelningsNamnEnlSir&lt;/Avdelningsnamn&gt;</t>
  </si>
  <si>
    <t>&lt;PeriodStart&gt;2019-01-01&lt;/PeriodStart&gt;</t>
  </si>
  <si>
    <t>&lt;PeriodSlut&gt;2019-02-28&lt;/PeriodSlut&gt;</t>
  </si>
  <si>
    <t>&lt;Skapad&gt;2019-03-01&lt;/Skapad&gt;</t>
  </si>
  <si>
    <t>&lt;/Innehåll&gt;</t>
  </si>
  <si>
    <t>&lt;Personnrtyp&gt;Korrekt&lt;/Personnrtyp&gt;</t>
  </si>
  <si>
    <t>&lt;Personnummer&gt;19540102-XXXX&lt;/Personnummer&gt;</t>
  </si>
  <si>
    <t>&lt;Kön&gt;M&lt;/Kön&gt;</t>
  </si>
  <si>
    <t>&lt;Födelsedata&gt;1954-01-02&lt;/Födelsedata&gt;</t>
  </si>
  <si>
    <t>&lt;Postnummer&gt;11111&lt;/Postnummer&gt;</t>
  </si>
  <si>
    <t>&lt;Kommunkod&gt;9999&lt;/Kommunkod&gt;</t>
  </si>
  <si>
    <t>&lt;/Persondata&gt;</t>
  </si>
  <si>
    <t>&lt;VårdtillfälletsStart&gt;2019-02-01T19:00:00&lt;/VårdtillfälletsStart&gt;</t>
  </si>
  <si>
    <t>&lt;Ankomsttid&gt;2019-02-01T19:00:00&lt;/Ankomsttid&gt;</t>
  </si>
  <si>
    <t>&lt;Idbegrepp&gt;IDBEGREPP999&lt;/Idbegrepp&gt;</t>
  </si>
  <si>
    <t>&lt;Vårdtyp&gt;IVA&lt;/Vårdtyp&gt;</t>
  </si>
  <si>
    <t>&lt;Ankomstväg&gt;Akutmottagning&lt;/Ankomstväg&gt;</t>
  </si>
  <si>
    <t>&lt;Ankomstorsak&gt;Medicinsk&lt;/Ankomstorsak&gt;</t>
  </si>
  <si>
    <t>&lt;Akutinläggning&gt;false&lt;/Akutinläggning&gt;</t>
  </si>
  <si>
    <t>&lt;Opererad&gt;Nej&lt;/Opererad&gt;</t>
  </si>
  <si>
    <t>&lt;Utskriventill&gt;EjUtskriven&lt;/Utskriventill&gt;</t>
  </si>
  <si>
    <t>&lt;Vårdresultat&gt;EjUtskriven&lt;/Vårdresultat&gt;</t>
  </si>
  <si>
    <t>&lt;Moderklinik&gt;Internmedicin&lt;/Moderklinik&gt;</t>
  </si>
  <si>
    <t>&lt;EndastObservation&gt;false&lt;/EndastObservation&gt;</t>
  </si>
  <si>
    <t>&lt;Neurologisk&gt;Ingen&lt;/Neurologisk&gt;</t>
  </si>
  <si>
    <t>&lt;Kardiovaskulär&gt;Ingen&lt;/Kardiovaskulär&gt;</t>
  </si>
  <si>
    <t>&lt;Renal&gt;Ingen&lt;/Renal&gt;</t>
  </si>
  <si>
    <t>&lt;Respiratorisk&gt;Ingen&lt;/Respiratorisk&gt;</t>
  </si>
  <si>
    <t>&lt;Hepatisk&gt;Ingen&lt;/Hepatisk&gt;</t>
  </si>
  <si>
    <t>&lt;Hematologisk&gt;Blödningsrubbning&lt;/Hematologisk&gt;</t>
  </si>
  <si>
    <t>&lt;Metabol&gt;Ingen&lt;/Metabol&gt;</t>
  </si>
  <si>
    <t>&lt;Gastrointestinal&gt;Ingen&lt;/Gastrointestinal&gt;</t>
  </si>
  <si>
    <t>&lt;Trauma&gt;Ingen&lt;/Trauma&gt;</t>
  </si>
  <si>
    <t>&lt;Övrig&gt;Ingen&lt;/Övrig&gt;</t>
  </si>
  <si>
    <t>&lt;/Intagningsorsaker&gt;</t>
  </si>
  <si>
    <t>&lt;/Vårddata&gt;</t>
  </si>
  <si>
    <t>&lt;Behandlingsbeslut&gt;</t>
  </si>
  <si>
    <t>&lt;DokumenteratBeslut&gt;Behandlingsbegränsningar&lt;/DokumenteratBeslut&gt;</t>
  </si>
  <si>
    <t>&lt;BeslutTagetFöreIva&gt;false&lt;/BeslutTagetFöreIva&gt;</t>
  </si>
  <si>
    <t>&lt;TidBeslutEfterIva&gt;2019-02-03T21:15:00&lt;/TidBeslutEfterIva&gt;</t>
  </si>
  <si>
    <t>&lt;Beslutsgrunder&gt;Autonomi&lt;/Beslutsgrunder&gt;</t>
  </si>
  <si>
    <t>&lt;Samråd&gt;Närstående&lt;/Samråd&gt;</t>
  </si>
  <si>
    <t>&lt;Avstå&gt;Ingen&lt;/Avstå&gt;</t>
  </si>
  <si>
    <t>&lt;Avbryta&gt;InvasivVent&lt;/Avbryta&gt;</t>
  </si>
  <si>
    <t>&lt;/Behandlingsbeslut&gt;</t>
  </si>
  <si>
    <t>&lt;/Behandlingsstrategi2013&gt;</t>
  </si>
  <si>
    <t>&lt;CancerTerapi&gt;false&lt;/CancerTerapi&gt;</t>
  </si>
  <si>
    <t>&lt;KronHjärtsvikt&gt;false&lt;/KronHjärtsvikt&gt;</t>
  </si>
  <si>
    <t>&lt;Blodmalignitet&gt;false&lt;/Blodmalignitet&gt;</t>
  </si>
  <si>
    <t>&lt;Cirrhos&gt;true&lt;/Cirrhos&gt;</t>
  </si>
  <si>
    <t>&lt;AIDS&gt;false&lt;/AIDS&gt;</t>
  </si>
  <si>
    <t>&lt;Cancer&gt;false&lt;/Cancer&gt;</t>
  </si>
  <si>
    <t>&lt;TidPåSjukhus&gt;2&lt;/TidPåSjukhus&gt;</t>
  </si>
  <si>
    <t>&lt;Vårdplats&gt;Akutmottagning&lt;/Vårdplats&gt;</t>
  </si>
  <si>
    <t>&lt;Terapi&gt;Nej&lt;/Terapi&gt;</t>
  </si>
  <si>
    <t>&lt;Operationstyp&gt;Ingen&lt;/Operationstyp&gt;</t>
  </si>
  <si>
    <t>&lt;AkutInfNosokomial&gt;false&lt;/AkutInfNosokomial&gt;</t>
  </si>
  <si>
    <t>&lt;AkutInfDjupLuftväg&gt;false&lt;/AkutInfDjupLuftväg&gt;</t>
  </si>
  <si>
    <t>&lt;GCS_Ögon&gt;3&lt;/GCS_Ögon&gt;</t>
  </si>
  <si>
    <t>&lt;GCS_Verbal&gt;2&lt;/GCS_Verbal&gt;</t>
  </si>
  <si>
    <t>&lt;GCS_Motorik&gt;6&lt;/GCS_Motorik&gt;</t>
  </si>
  <si>
    <t>&lt;RLS85&gt;4&lt;/RLS85&gt;</t>
  </si>
  <si>
    <t>&lt;Bilirubin&gt;800&lt;/Bilirubin&gt;</t>
  </si>
  <si>
    <t>&lt;Kroppstemperatur&gt;36.5&lt;/Kroppstemperatur&gt;</t>
  </si>
  <si>
    <t>&lt;Kreatinin&gt;1500&lt;/Kreatinin&gt;</t>
  </si>
  <si>
    <t>&lt;Hjärtfrekvens&gt;150&lt;/Hjärtfrekvens&gt;</t>
  </si>
  <si>
    <t>&lt;B-Leukocyter&gt;506&lt;/B-Leukocyter&gt;</t>
  </si>
  <si>
    <t>&lt;aB-pH&gt;6.2&lt;/aB-pH&gt;</t>
  </si>
  <si>
    <t>&lt;B-Trombocyt&gt;2000&lt;/B-Trombocyt&gt;</t>
  </si>
  <si>
    <t>&lt;Syst_BT&gt;200&lt;/Syst_BT&gt;</t>
  </si>
  <si>
    <t>&lt;FiO2&gt;80&lt;/FiO2&gt;</t>
  </si>
  <si>
    <t>&lt;PaO2&gt;160&lt;/PaO2&gt;</t>
  </si>
  <si>
    <t>&lt;Ventilation&gt;false&lt;/Ventilation&gt;</t>
  </si>
  <si>
    <t>&lt;/RiskSAPS3&gt;</t>
  </si>
  <si>
    <t>&lt;Version&gt;2&lt;/Version&gt;</t>
  </si>
  <si>
    <t>&lt;SOFAStatus&gt;Fullständig&lt;/SOFAStatus&gt;</t>
  </si>
  <si>
    <t>&lt;Oxygeneringsindex&gt;700&lt;/Oxygeneringsindex&gt;</t>
  </si>
  <si>
    <t>&lt;Trombocyter&gt;2000&lt;/Trombocyter&gt;</t>
  </si>
  <si>
    <t>&lt;MAP&gt;200&lt;/MAP&gt;</t>
  </si>
  <si>
    <t>&lt;Dopamin&gt;Nej&lt;/Dopamin&gt;</t>
  </si>
  <si>
    <t>&lt;Noradrenalin&gt;Nej&lt;/Noradrenalin&gt;</t>
  </si>
  <si>
    <t>&lt;Adrenalin&gt;Nej&lt;/Adrenalin&gt;</t>
  </si>
  <si>
    <t>&lt;Dobutamin&gt;true&lt;/Dobutamin&gt;</t>
  </si>
  <si>
    <t>&lt;Levosimendan&gt;false&lt;/Levosimendan&gt;</t>
  </si>
  <si>
    <t>&lt;Vasopressin&gt;false&lt;/Vasopressin&gt;</t>
  </si>
  <si>
    <t>&lt;Diures&gt;20000&lt;/Diures&gt;</t>
  </si>
  <si>
    <t>&lt;SOFATyp&gt;Intagning&lt;/SOFATyp&gt;</t>
  </si>
  <si>
    <t>&lt;/SOFA&gt;</t>
  </si>
  <si>
    <t>&lt;GCS_Ögon&gt;4&lt;/GCS_Ögon&gt;</t>
  </si>
  <si>
    <t>&lt;GCS_Verbal&gt;5&lt;/GCS_Verbal&gt;</t>
  </si>
  <si>
    <t>&lt;RLS85&gt;1&lt;/RLS85&gt;</t>
  </si>
  <si>
    <t>&lt;SOFATyp&gt;Utskrivning&lt;/SOFATyp&gt;</t>
  </si>
  <si>
    <t>&lt;/SofaData&gt;</t>
  </si>
  <si>
    <t>&lt;Längd&gt;183&lt;/Längd&gt;</t>
  </si>
  <si>
    <t>&lt;PreIvaVikt&gt;82&lt;/PreIvaVikt&gt;</t>
  </si>
  <si>
    <t>&lt;AnkIvaVikt&gt;80&lt;/AnkIvaVikt&gt;</t>
  </si>
  <si>
    <t>&lt;DagVikt&gt;</t>
  </si>
  <si>
    <t>&lt;Datum&gt;2019-02-01&lt;/Datum&gt;</t>
  </si>
  <si>
    <t>&lt;Vikt&gt;80&lt;/Vikt&gt;</t>
  </si>
  <si>
    <t>&lt;/DagVikt&gt;</t>
  </si>
  <si>
    <t>&lt;Datum&gt;2019-02-02&lt;/Datum&gt;</t>
  </si>
  <si>
    <t>&lt;Vikt&gt;79&lt;/Vikt&gt;</t>
  </si>
  <si>
    <t>&lt;/DagligaVikter&gt;</t>
  </si>
  <si>
    <t>&lt;/Viktochlängd&gt;</t>
  </si>
  <si>
    <t>&lt;Komplikation2012&gt;</t>
  </si>
  <si>
    <t>&lt;Kod&gt;SK-000&lt;/Kod&gt;</t>
  </si>
  <si>
    <t>&lt;Datum&gt;2019-02-03T00:00:00&lt;/Datum&gt;</t>
  </si>
  <si>
    <t>&lt;/Komplikation2012&gt;</t>
  </si>
  <si>
    <t>&lt;/Komplikationer2012&gt;</t>
  </si>
  <si>
    <t>&lt;VTS2014&gt;</t>
  </si>
  <si>
    <t>&lt;Pass&gt;Natt&lt;/Pass&gt;</t>
  </si>
  <si>
    <t>&lt;I1&gt;2&lt;/I1&gt;</t>
  </si>
  <si>
    <t>&lt;I2&gt;1&lt;/I2&gt;</t>
  </si>
  <si>
    <t>&lt;I3&gt;1&lt;/I3&gt;</t>
  </si>
  <si>
    <t>&lt;I4&gt;0&lt;/I4&gt;</t>
  </si>
  <si>
    <t>&lt;I4x&gt;0&lt;/I4x&gt;</t>
  </si>
  <si>
    <t>&lt;I5&gt;0&lt;/I5&gt;</t>
  </si>
  <si>
    <t>&lt;I6&gt;0&lt;/I6&gt;</t>
  </si>
  <si>
    <t>&lt;I7&gt;1&lt;/I7&gt;</t>
  </si>
  <si>
    <t>&lt;I8&gt;2&lt;/I8&gt;</t>
  </si>
  <si>
    <t>&lt;I9&gt;1&lt;/I9&gt;</t>
  </si>
  <si>
    <t>&lt;I9x&gt;1&lt;/I9x&gt;</t>
  </si>
  <si>
    <t>&lt;I10&gt;0&lt;/I10&gt;</t>
  </si>
  <si>
    <t>&lt;I11&gt;1&lt;/I11&gt;</t>
  </si>
  <si>
    <t>&lt;/VTS2014&gt;</t>
  </si>
  <si>
    <t>&lt;Pass&gt;Morgon&lt;/Pass&gt;</t>
  </si>
  <si>
    <t>&lt;/VTSDATA2014&gt;</t>
  </si>
  <si>
    <t>&lt;NEMS&gt;</t>
  </si>
  <si>
    <t>&lt;Monitorering&gt;true&lt;/Monitorering&gt;</t>
  </si>
  <si>
    <t>&lt;Intravenösmed&gt;false&lt;/Intravenösmed&gt;</t>
  </si>
  <si>
    <t>&lt;Andningsvård&gt;false&lt;/Andningsvård&gt;</t>
  </si>
  <si>
    <t>&lt;Andningsstöd&gt;false&lt;/Andningsstöd&gt;</t>
  </si>
  <si>
    <t>&lt;Envasoaktiv&gt;true&lt;/Envasoaktiv&gt;</t>
  </si>
  <si>
    <t>&lt;Flervasoaktiv&gt;false&lt;/Flervasoaktiv&gt;</t>
  </si>
  <si>
    <t>&lt;Dialys&gt;false&lt;/Dialys&gt;</t>
  </si>
  <si>
    <t>&lt;SärskildaÅtg&gt;false&lt;/SärskildaÅtg&gt;</t>
  </si>
  <si>
    <t>&lt;ÅtgUtanFörIVA&gt;false&lt;/ÅtgUtanFörIVA&gt;</t>
  </si>
  <si>
    <t>&lt;/NEMS&gt;</t>
  </si>
  <si>
    <t>&lt;Intravenösmed&gt;true&lt;/Intravenösmed&gt;</t>
  </si>
  <si>
    <t>&lt;/NEMSDATA&gt;</t>
  </si>
  <si>
    <t>&lt;Åtgärd&gt;</t>
  </si>
  <si>
    <t>&lt;Starttid&gt;2019-02-02T09:19:00&lt;/Starttid&gt;</t>
  </si>
  <si>
    <t>&lt;Sluttid&gt;2019-02-02T09:20:00&lt;/Sluttid&gt;</t>
  </si>
  <si>
    <t>&lt;Kod&gt;AA053&lt;/Kod&gt;</t>
  </si>
  <si>
    <t>&lt;/Åtgärd&gt;</t>
  </si>
  <si>
    <t>&lt;/Åtgärder&gt;</t>
  </si>
  <si>
    <t>&lt;DiagnosKod PrimärIVAdiagnos="true"&gt;G359&lt;/DiagnosKod&gt;</t>
  </si>
  <si>
    <t>&lt;/IVAdiagnos&gt;</t>
  </si>
  <si>
    <t>&lt;Sedering&gt;</t>
  </si>
  <si>
    <t>&lt;Pass&gt;Kväll&lt;/Pass&gt;</t>
  </si>
  <si>
    <t>&lt;InvasivVent&gt;true&lt;/InvasivVent&gt;</t>
  </si>
  <si>
    <t>&lt;Sederingsskala&gt;true&lt;/Sederingsskala&gt;</t>
  </si>
  <si>
    <t>&lt;Dokumenterat&gt;true&lt;/Dokumenterat&gt;</t>
  </si>
  <si>
    <t>&lt;Motsvarar&gt;EjTillämpbart&lt;/Motsvarar&gt;</t>
  </si>
  <si>
    <t>&lt;/Sedering&gt;</t>
  </si>
  <si>
    <t>&lt;/Sederingsmål&gt;</t>
  </si>
  <si>
    <t>&lt;/IVAVårdtillfälle&gt;</t>
  </si>
  <si>
    <t>&lt;/SirData&gt;</t>
  </si>
  <si>
    <t>&lt;PeriodStart&gt;2019-01-23&lt;/PeriodStart&gt;</t>
  </si>
  <si>
    <t>&lt;PeriodSlut&gt;2019-01-28&lt;/PeriodSlut&gt;</t>
  </si>
  <si>
    <t>&lt;Skapad&gt;2019-01-28&lt;/Skapad&gt;</t>
  </si>
  <si>
    <t>&lt;Personnummer&gt;19500128-XXXX&lt;/Personnummer&gt;</t>
  </si>
  <si>
    <t>&lt;Kön&gt;K&lt;/Kön&gt;</t>
  </si>
  <si>
    <t>&lt;Födelsedata&gt;1950-01-28&lt;/Födelsedata&gt;</t>
  </si>
  <si>
    <t>&lt;VårdtillfälletsStart&gt;2019-01-23T07:00:00&lt;/VårdtillfälletsStart&gt;</t>
  </si>
  <si>
    <t>&lt;Ankomsttid&gt;2019-01-23T07:40:00&lt;/Ankomsttid&gt;</t>
  </si>
  <si>
    <t>&lt;Utskrivningstid&gt;2019-01-24T22:30:00&lt;/Utskrivningstid&gt;</t>
  </si>
  <si>
    <t>&lt;Idbegrepp&gt;IDBEGREPP998&lt;/Idbegrepp&gt;</t>
  </si>
  <si>
    <t>&lt;Akutinläggning&gt;true&lt;/Akutinläggning&gt;</t>
  </si>
  <si>
    <t>&lt;Utskriventill&gt;Avliden&lt;/Utskriventill&gt;</t>
  </si>
  <si>
    <t>&lt;Vårdresultat&gt;Avliden&lt;/Vårdresultat&gt;</t>
  </si>
  <si>
    <t>&lt;Avlidentid&gt;2019-01-23T17:27:00&lt;/Avlidentid&gt;</t>
  </si>
  <si>
    <t>&lt;Neurologisk&gt;Medvetandestörning&lt;/Neurologisk&gt;</t>
  </si>
  <si>
    <t>&lt;Hematologisk&gt;Ingen&lt;/Hematologisk&gt;</t>
  </si>
  <si>
    <t>&lt;Metabol&gt;SyraBasAltElektrolytrubbning&lt;/Metabol&gt;</t>
  </si>
  <si>
    <t>&lt;TidBeslutEfterIva&gt;2019-01-23T08:00:00&lt;/TidBeslutEfterIva&gt;</t>
  </si>
  <si>
    <t>&lt;Beslutsgrunder&gt;Akuta Kroniska&lt;/Beslutsgrunder&gt;</t>
  </si>
  <si>
    <t>&lt;Samråd&gt;Legitimerad&lt;/Samråd&gt;</t>
  </si>
  <si>
    <t>&lt;Avstå&gt;Njurersättningsterapi HjärtLungRäddning&lt;/Avstå&gt;</t>
  </si>
  <si>
    <t>&lt;Avbryta&gt;Ingen&lt;/Avbryta&gt;</t>
  </si>
  <si>
    <t>&lt;TidPåSjukhus&gt;0&lt;/TidPåSjukhus&gt;</t>
  </si>
  <si>
    <t>&lt;RLS85&gt;8&lt;/RLS85&gt;</t>
  </si>
  <si>
    <t>&lt;Bilirubin&gt;4&lt;/Bilirubin&gt;</t>
  </si>
  <si>
    <t>&lt;Kroppstemperatur&gt;36.0&lt;/Kroppstemperatur&gt;</t>
  </si>
  <si>
    <t>&lt;Kreatinin&gt;98&lt;/Kreatinin&gt;</t>
  </si>
  <si>
    <t>&lt;Hjärtfrekvens&gt;59&lt;/Hjärtfrekvens&gt;</t>
  </si>
  <si>
    <t>&lt;B-Leukocyter&gt;15.8&lt;/B-Leukocyter&gt;</t>
  </si>
  <si>
    <t>&lt;aB-pH&gt;7.37&lt;/aB-pH&gt;</t>
  </si>
  <si>
    <t>&lt;B-Trombocyt&gt;305&lt;/B-Trombocyt&gt;</t>
  </si>
  <si>
    <t>&lt;Syst_BT&gt;150&lt;/Syst_BT&gt;</t>
  </si>
  <si>
    <t>&lt;FiO2&gt;60&lt;/FiO2&gt;</t>
  </si>
  <si>
    <t>&lt;PaO2&gt;14&lt;/PaO2&gt;</t>
  </si>
  <si>
    <t>&lt;Bedömning&gt;3&lt;/Bedömning&gt;</t>
  </si>
  <si>
    <t>&lt;/ClinicalFrailtyScale&gt;</t>
  </si>
  <si>
    <t>&lt;Oxygeneringsindex&gt;23&lt;/Oxygeneringsindex&gt;</t>
  </si>
  <si>
    <t>&lt;Trombocyter&gt;305&lt;/Trombocyter&gt;</t>
  </si>
  <si>
    <t>&lt;MAP&gt;90&lt;/MAP&gt;</t>
  </si>
  <si>
    <t>&lt;Dobutamin&gt;false&lt;/Dobutamin&gt;</t>
  </si>
  <si>
    <t>&lt;Diures&gt;300&lt;/Diures&gt;</t>
  </si>
  <si>
    <t>&lt;Oxygeneringsindex&gt;18&lt;/Oxygeneringsindex&gt;</t>
  </si>
  <si>
    <t>&lt;Trombocyter&gt;278&lt;/Trombocyter&gt;</t>
  </si>
  <si>
    <t>&lt;Bilirubin&gt;6&lt;/Bilirubin&gt;</t>
  </si>
  <si>
    <t>&lt;MAP&gt;65&lt;/MAP&gt;</t>
  </si>
  <si>
    <t>&lt;Noradrenalin&gt;Nivå1&lt;/Noradrenalin&gt;</t>
  </si>
  <si>
    <t>&lt;Kreatinin&gt;102&lt;/Kreatinin&gt;</t>
  </si>
  <si>
    <t>&lt;Diures&gt;3000&lt;/Diures&gt;</t>
  </si>
  <si>
    <t>&lt;SOFATyp&gt;Daglig&lt;/SOFATyp&gt;</t>
  </si>
  <si>
    <t>&lt;Datum&gt;2019-01-23&lt;/Datum&gt;</t>
  </si>
  <si>
    <t>&lt;SOFAStatus&gt;MedicinskIndikationSaknas&lt;/SOFAStatus&gt;</t>
  </si>
  <si>
    <t>&lt;Hjärnskada&gt;RLSAltGCS AndningKranialnerv Sannolikt&lt;/Hjärnskada&gt;</t>
  </si>
  <si>
    <t>&lt;OrsakHjärnskada&gt;IntrakraniellBlödningAltInfarkt&lt;/OrsakHjärnskada&gt;</t>
  </si>
  <si>
    <t>&lt;Ventilation&gt;true&lt;/Ventilation&gt;</t>
  </si>
  <si>
    <t>&lt;Koordinator&gt;true&lt;/Koordinator&gt;</t>
  </si>
  <si>
    <t>&lt;Konstaterat&gt;Klinisk&lt;/Konstaterat&gt;</t>
  </si>
  <si>
    <t>&lt;Inställning&gt;true&lt;/Inställning&gt;</t>
  </si>
  <si>
    <t>&lt;Positiv&gt;true&lt;/Positiv&gt;</t>
  </si>
  <si>
    <t>&lt;Dokumentationssätt&gt;Donationsregistret Donationskort Närstående&lt;/Dokumentationssätt&gt;</t>
  </si>
  <si>
    <t>&lt;/InställningKänd&gt;</t>
  </si>
  <si>
    <t>&lt;Planerad&gt;true&lt;/Planerad&gt;</t>
  </si>
  <si>
    <t>&lt;Genomförd&gt;Ja&lt;/Genomförd&gt;</t>
  </si>
  <si>
    <t>&lt;/Beslutad&gt;</t>
  </si>
  <si>
    <t>&lt;/DirektaKriterier&gt;</t>
  </si>
  <si>
    <t>&lt;Granskad&gt;true&lt;/Granskad&gt;</t>
  </si>
  <si>
    <t>&lt;Dokumenterad&gt;true&lt;/Dokumenterad&gt;</t>
  </si>
  <si>
    <t>&lt;/AvlidenPåIVAMätetal&gt;</t>
  </si>
  <si>
    <t>&lt;Datum&gt;2019-01-24T00:00:00&lt;/Datum&gt;</t>
  </si>
  <si>
    <t>&lt;I2&gt;0&lt;/I2&gt;</t>
  </si>
  <si>
    <t>&lt;I3&gt;2&lt;/I3&gt;</t>
  </si>
  <si>
    <t>&lt;I4&gt;1&lt;/I4&gt;</t>
  </si>
  <si>
    <t>&lt;I5&gt;1&lt;/I5&gt;</t>
  </si>
  <si>
    <t>&lt;I6&gt;1&lt;/I6&gt;</t>
  </si>
  <si>
    <t>&lt;I7&gt;2&lt;/I7&gt;</t>
  </si>
  <si>
    <t>&lt;I9&gt;2&lt;/I9&gt;</t>
  </si>
  <si>
    <t>&lt;I9x&gt;0&lt;/I9x&gt;</t>
  </si>
  <si>
    <t>&lt;I10&gt;2&lt;/I10&gt;</t>
  </si>
  <si>
    <t>&lt;I7&gt;3&lt;/I7&gt;</t>
  </si>
  <si>
    <t>&lt;I8&gt;3&lt;/I8&gt;</t>
  </si>
  <si>
    <t>&lt;I11&gt;2&lt;/I11&gt;</t>
  </si>
  <si>
    <t>&lt;I10&gt;1&lt;/I10&gt;</t>
  </si>
  <si>
    <t>&lt;Datum&gt;2019-01-24&lt;/Datum&gt;</t>
  </si>
  <si>
    <t>&lt;I1&gt;0&lt;/I1&gt;</t>
  </si>
  <si>
    <t>&lt;I3&gt;0&lt;/I3&gt;</t>
  </si>
  <si>
    <t>&lt;I7&gt;0&lt;/I7&gt;</t>
  </si>
  <si>
    <t>&lt;I8&gt;1&lt;/I8&gt;</t>
  </si>
  <si>
    <t>&lt;I9&gt;0&lt;/I9&gt;</t>
  </si>
  <si>
    <t>&lt;I8&gt;0&lt;/I8&gt;</t>
  </si>
  <si>
    <t>&lt;Starttid&gt;2019-01-23T07:10:00&lt;/Starttid&gt;</t>
  </si>
  <si>
    <t>&lt;Kod&gt;AP051&lt;/Kod&gt;</t>
  </si>
  <si>
    <t>&lt;Starttid&gt;2019-01-23T15:30:00&lt;/Starttid&gt;</t>
  </si>
  <si>
    <t>&lt;Sluttid&gt;2019-01-24T17:00:00&lt;/Sluttid&gt;</t>
  </si>
  <si>
    <t>&lt;Kod&gt;SP299&lt;/Kod&gt;</t>
  </si>
  <si>
    <t>&lt;Starttid&gt;2019-01-23T19:00:00&lt;/Starttid&gt;</t>
  </si>
  <si>
    <t>&lt;Kod&gt;AJ004&lt;/Kod&gt;</t>
  </si>
  <si>
    <t>&lt;Starttid&gt;2019-01-23T07:00:00&lt;/Starttid&gt;</t>
  </si>
  <si>
    <t>&lt;Sluttid&gt;2019-01-24T16:15:00&lt;/Sluttid&gt;</t>
  </si>
  <si>
    <t>&lt;Kod&gt;DG021&lt;/Kod&gt;</t>
  </si>
  <si>
    <t>&lt;Starttid&gt;2019-01-23T17:30:00&lt;/Starttid&gt;</t>
  </si>
  <si>
    <t>&lt;Sluttid&gt;2019-01-24T20:00:00&lt;/Sluttid&gt;</t>
  </si>
  <si>
    <t>&lt;Kod&gt;XV013&lt;/Kod&gt;</t>
  </si>
  <si>
    <t>&lt;DiagnosKod PrimärIVAdiagnos="true"&gt;I629&lt;/DiagnosKod&gt;</t>
  </si>
  <si>
    <t>&lt;DiagnosKod PrimärIVAdiagnos="false"&gt;I638&lt;/DiagnosKod&gt;</t>
  </si>
  <si>
    <t>&lt;DiagnosKod PrimärIVAdiagnos="false"&gt;Y442&lt;/DiagnosKod&gt;</t>
  </si>
  <si>
    <t>&lt;Personnrtyp&gt;Reserv&lt;/Personnrtyp&gt;</t>
  </si>
  <si>
    <t>&lt;Personnummer&gt;530422-XXXX&lt;/Personnummer&gt;</t>
  </si>
  <si>
    <t>&lt;Födelsedata&gt;1953-04-22&lt;/Födelsedata&gt;</t>
  </si>
  <si>
    <t>&lt;VårdtillfälletsStart&gt;2019-01-23T21:30:00&lt;/VårdtillfälletsStart&gt;</t>
  </si>
  <si>
    <t>&lt;Ankomsttid&gt;2019-01-23T21:30:00&lt;/Ankomsttid&gt;</t>
  </si>
  <si>
    <t>&lt;Utskrivningstid&gt;2019-01-28T21:50:00&lt;/Utskrivningstid&gt;</t>
  </si>
  <si>
    <t>&lt;Ankomstväg&gt;AnnanIVA&lt;/Ankomstväg&gt;</t>
  </si>
  <si>
    <t>&lt;Ankomstorsak&gt;Hemmahörande&lt;/Ankomstorsak&gt;</t>
  </si>
  <si>
    <t>&lt;Avlidentid&gt;2019-01-28T11:17:00&lt;/Avlidentid&gt;</t>
  </si>
  <si>
    <t>&lt;Kardiovaskulär&gt;Hjärtstopp&lt;/Kardiovaskulär&gt;</t>
  </si>
  <si>
    <t>&lt;Respiratorisk&gt;Annan&lt;/Respiratorisk&gt;</t>
  </si>
  <si>
    <t>&lt;DokumenteratBeslut&gt;Inga&lt;/DokumenteratBeslut&gt;</t>
  </si>
  <si>
    <t>&lt;TidBeslutEfterIva&gt;2019-01-23T22:00:00&lt;/TidBeslutEfterIva&gt;</t>
  </si>
  <si>
    <t>&lt;TidBeslutEfterIva&gt;2019-01-27T20:25:00&lt;/TidBeslutEfterIva&gt;</t>
  </si>
  <si>
    <t>&lt;Beslutsgrunder&gt;Akuta Terapisvikt&lt;/Beslutsgrunder&gt;</t>
  </si>
  <si>
    <t>&lt;Avstå&gt;HjärtLungRäddning&lt;/Avstå&gt;</t>
  </si>
  <si>
    <t>&lt;Avbryta&gt;Njurersättningsterapi&lt;/Avbryta&gt;</t>
  </si>
  <si>
    <t>&lt;Cirrhos&gt;false&lt;/Cirrhos&gt;</t>
  </si>
  <si>
    <t>&lt;Vårdplats&gt;AnnanIVA&lt;/Vårdplats&gt;</t>
  </si>
  <si>
    <t>&lt;Terapi&gt;VasoaktivaFarmaka&lt;/Terapi&gt;</t>
  </si>
  <si>
    <t>&lt;Bilirubin&gt;12&lt;/Bilirubin&gt;</t>
  </si>
  <si>
    <t>&lt;Kroppstemperatur&gt;37.5&lt;/Kroppstemperatur&gt;</t>
  </si>
  <si>
    <t>&lt;Kreatinin&gt;137&lt;/Kreatinin&gt;</t>
  </si>
  <si>
    <t>&lt;Hjärtfrekvens&gt;100&lt;/Hjärtfrekvens&gt;</t>
  </si>
  <si>
    <t>&lt;B-Leukocyter&gt;10.4&lt;/B-Leukocyter&gt;</t>
  </si>
  <si>
    <t>&lt;aB-pH&gt;7.38&lt;/aB-pH&gt;</t>
  </si>
  <si>
    <t>&lt;B-Trombocyt&gt;172&lt;/B-Trombocyt&gt;</t>
  </si>
  <si>
    <t>&lt;Syst_BT&gt;90&lt;/Syst_BT&gt;</t>
  </si>
  <si>
    <t>&lt;FiO2&gt;30&lt;/FiO2&gt;</t>
  </si>
  <si>
    <t>&lt;PaO2&gt;10.9&lt;/PaO2&gt;</t>
  </si>
  <si>
    <t>&lt;Oxygeneringsindex&gt;36&lt;/Oxygeneringsindex&gt;</t>
  </si>
  <si>
    <t>&lt;Trombocyter&gt;172&lt;/Trombocyter&gt;</t>
  </si>
  <si>
    <t>&lt;Levosimendan&gt;true&lt;/Levosimendan&gt;</t>
  </si>
  <si>
    <t>&lt;Diures&gt;200&lt;/Diures&gt;</t>
  </si>
  <si>
    <t>&lt;Oxygeneringsindex&gt;33&lt;/Oxygeneringsindex&gt;</t>
  </si>
  <si>
    <t>&lt;Trombocyter&gt;161&lt;/Trombocyter&gt;</t>
  </si>
  <si>
    <t>&lt;Bilirubin&gt;13&lt;/Bilirubin&gt;</t>
  </si>
  <si>
    <t>&lt;Oxygeneringsindex&gt;13&lt;/Oxygeneringsindex&gt;</t>
  </si>
  <si>
    <t>&lt;Bilirubin&gt;11&lt;/Bilirubin&gt;</t>
  </si>
  <si>
    <t>&lt;Kreatinin&gt;94&lt;/Kreatinin&gt;</t>
  </si>
  <si>
    <t>&lt;Diures&gt;2200&lt;/Diures&gt;</t>
  </si>
  <si>
    <t>&lt;Oxygeneringsindex&gt;22&lt;/Oxygeneringsindex&gt;</t>
  </si>
  <si>
    <t>&lt;Trombocyter&gt;175&lt;/Trombocyter&gt;</t>
  </si>
  <si>
    <t>&lt;MAP&gt;60&lt;/MAP&gt;</t>
  </si>
  <si>
    <t>&lt;Kreatinin&gt;76&lt;/Kreatinin&gt;</t>
  </si>
  <si>
    <t>&lt;Datum&gt;2019-01-25&lt;/Datum&gt;</t>
  </si>
  <si>
    <t>&lt;Oxygeneringsindex&gt;15&lt;/Oxygeneringsindex&gt;</t>
  </si>
  <si>
    <t>&lt;Trombocyter&gt;216&lt;/Trombocyter&gt;</t>
  </si>
  <si>
    <t>&lt;Bilirubin&gt;10&lt;/Bilirubin&gt;</t>
  </si>
  <si>
    <t>&lt;Kreatinin&gt;84&lt;/Kreatinin&gt;</t>
  </si>
  <si>
    <t>&lt;Datum&gt;2019-01-26&lt;/Datum&gt;</t>
  </si>
  <si>
    <t>&lt;Oxygeneringsindex&gt;17&lt;/Oxygeneringsindex&gt;</t>
  </si>
  <si>
    <t>&lt;Trombocyter&gt;241&lt;/Trombocyter&gt;</t>
  </si>
  <si>
    <t>&lt;Kreatinin&gt;65&lt;/Kreatinin&gt;</t>
  </si>
  <si>
    <t>&lt;Diures&gt;2000&lt;/Diures&gt;</t>
  </si>
  <si>
    <t>&lt;Datum&gt;2019-01-27&lt;/Datum&gt;</t>
  </si>
  <si>
    <t>&lt;Oxygeneringsindex&gt;39&lt;/Oxygeneringsindex&gt;</t>
  </si>
  <si>
    <t>&lt;MAP&gt;0&lt;/MAP&gt;</t>
  </si>
  <si>
    <t>&lt;Diures&gt;0&lt;/Diures&gt;</t>
  </si>
  <si>
    <t>&lt;Hjärnskada&gt;RLSAltGCS AndningKranialnerv&lt;/Hjärnskada&gt;</t>
  </si>
  <si>
    <t>&lt;OrsakHjärnskada&gt;Anoxi&lt;/OrsakHjärnskada&gt;</t>
  </si>
  <si>
    <t>&lt;Koordinator&gt;false&lt;/Koordinator&gt;</t>
  </si>
  <si>
    <t>&lt;Konstaterat&gt;Indirekta&lt;/Konstaterat&gt;</t>
  </si>
  <si>
    <t>&lt;Datum&gt;2019-01-28T21:50:00&lt;/Datum&gt;</t>
  </si>
  <si>
    <t>&lt;I6&gt;2&lt;/I6&gt;</t>
  </si>
  <si>
    <t>&lt;I10&gt;3&lt;/I10&gt;</t>
  </si>
  <si>
    <t>&lt;I9&gt;3&lt;/I9&gt;</t>
  </si>
  <si>
    <t>&lt;I1&gt;1&lt;/I1&gt;</t>
  </si>
  <si>
    <t>&lt;I6&gt;3&lt;/I6&gt;</t>
  </si>
  <si>
    <t>&lt;I1&gt;3&lt;/I1&gt;</t>
  </si>
  <si>
    <t>&lt;I3&gt;3&lt;/I3&gt;</t>
  </si>
  <si>
    <t>&lt;Datum&gt;2019-01-28&lt;/Datum&gt;</t>
  </si>
  <si>
    <t>&lt;Starttid&gt;2019-01-23T21:30:00&lt;/Starttid&gt;</t>
  </si>
  <si>
    <t>&lt;Sluttid&gt;2019-01-28T12:00:00&lt;/Sluttid&gt;</t>
  </si>
  <si>
    <t>&lt;Kod&gt;QD004&lt;/Kod&gt;</t>
  </si>
  <si>
    <t>&lt;Starttid&gt;2019-01-25T13:15:00&lt;/Starttid&gt;</t>
  </si>
  <si>
    <t>&lt;Kod&gt;AA021&lt;/Kod&gt;</t>
  </si>
  <si>
    <t>&lt;Starttid&gt;2019-01-27T18:30:00&lt;/Starttid&gt;</t>
  </si>
  <si>
    <t>&lt;Kod&gt;AA017&lt;/Kod&gt;</t>
  </si>
  <si>
    <t>&lt;Sluttid&gt;2019-01-28T11:00:00&lt;/Sluttid&gt;</t>
  </si>
  <si>
    <t>&lt;DiagnosKod PrimärIVAdiagnos="true"&gt;I469&lt;/DiagnosKod&gt;</t>
  </si>
  <si>
    <t>&lt;DiagnosKod PrimärIVAdiagnos="false"&gt;J690&lt;/DiagnosKod&gt;</t>
  </si>
  <si>
    <t>&lt;DiagnosKod PrimärIVAdiagnos="false"&gt;G936&lt;/DiagnosKod&gt;</t>
  </si>
  <si>
    <t>&lt;DiagnosKod PrimärIVAdiagnos="false"&gt;R402&lt;/DiagnosKod&gt;</t>
  </si>
  <si>
    <t>&lt;PeriodStart&gt;2019-02-02&lt;/PeriodStart&gt;</t>
  </si>
  <si>
    <t>&lt;PeriodSlut&gt;2019-02-02&lt;/PeriodSlut&gt;</t>
  </si>
  <si>
    <t>&lt;Skapad&gt;2019-02-03&lt;/Skapad&gt;</t>
  </si>
  <si>
    <t>&lt;Personnummer&gt;20030403-XXXX&lt;/Personnummer&gt;</t>
  </si>
  <si>
    <t>&lt;VårdtillfälletsStart&gt;2019-02-02T05:30:00&lt;/VårdtillfälletsStart&gt;</t>
  </si>
  <si>
    <t>&lt;Ankomsttid&gt;2019-02-02T05:30:00&lt;/Ankomsttid&gt;</t>
  </si>
  <si>
    <t>&lt;Utskrivningstid&gt;2019-02-02T12:00:00&lt;/Utskrivningstid&gt;</t>
  </si>
  <si>
    <t>&lt;Ankomstväg&gt;Vårdavdelning&lt;/Ankomstväg&gt;</t>
  </si>
  <si>
    <t>&lt;Utskriventill&gt;Vårdavdelning&lt;/Utskriventill&gt;</t>
  </si>
  <si>
    <t>&lt;Vårdresultat&gt;Levande&lt;/Vårdresultat&gt;</t>
  </si>
  <si>
    <t>&lt;Moderklinik&gt;Barnmedicin&lt;/Moderklinik&gt;</t>
  </si>
  <si>
    <t>&lt;Neurologisk&gt;Annan&lt;/Neurologisk&gt;</t>
  </si>
  <si>
    <t>&lt;TidBeslutEfterIva&gt;2019-02-02T06:00:00&lt;/TidBeslutEfterIva&gt;</t>
  </si>
  <si>
    <t>&lt;Elektivt&gt;false&lt;/Elektivt&gt;</t>
  </si>
  <si>
    <t>&lt;PostOp&gt;4&lt;/PostOp&gt;</t>
  </si>
  <si>
    <t>&lt;MycketHögrisk&gt;0&lt;/MycketHögrisk&gt;</t>
  </si>
  <si>
    <t>&lt;Högrisk&gt;0&lt;/Högrisk&gt;</t>
  </si>
  <si>
    <t>&lt;Lågrisk&gt;0&lt;/Lågrisk&gt;</t>
  </si>
  <si>
    <t>&lt;LjusstelaPupiller&gt;false&lt;/LjusstelaPupiller&gt;</t>
  </si>
  <si>
    <t>&lt;MekaniskVent&gt;false&lt;/MekaniskVent&gt;</t>
  </si>
  <si>
    <t>&lt;Systoliskt&gt;110&lt;/Systoliskt&gt;</t>
  </si>
  <si>
    <t>&lt;BasÖverskott&gt;3.7&lt;/BasÖverskott&gt;</t>
  </si>
  <si>
    <t>&lt;SpO2&gt;98&lt;/SpO2&gt;</t>
  </si>
  <si>
    <t>&lt;Laktat&gt;3.0&lt;/Laktat&gt;</t>
  </si>
  <si>
    <t>&lt;/PIM3&gt;</t>
  </si>
  <si>
    <t>&lt;Datum&gt;2019-02-02T12:00:00&lt;/Datum&gt;</t>
  </si>
  <si>
    <t>&lt;I2&gt;2&lt;/I2&gt;</t>
  </si>
  <si>
    <t>&lt;Starttid&gt;2019-02-02T10:00:00&lt;/Starttid&gt;</t>
  </si>
  <si>
    <t>&lt;Starttid&gt;2019-02-02T05:30:00&lt;/Starttid&gt;</t>
  </si>
  <si>
    <t>&lt;Sluttid&gt;2019-02-02T09:00:00&lt;/Sluttid&gt;</t>
  </si>
  <si>
    <t>&lt;Kod&gt;DG023&lt;/Kod&gt;</t>
  </si>
  <si>
    <t>&lt;DiagnosKod PrimärIVAdiagnos="true"&gt;J969&lt;/DiagnosKod&gt;</t>
  </si>
  <si>
    <t>&lt;DiagnosKod PrimärIVAdiagnos="false"&gt;R568&lt;/DiagnosKod&gt;</t>
  </si>
  <si>
    <t>&lt;VårdtillfälletsStart&gt;2019-02-02T19:30:00&lt;/VårdtillfälletsStart&gt;</t>
  </si>
  <si>
    <t>&lt;Ankomsttid&gt;2019-02-02T19:30:00&lt;/Ankomsttid&gt;</t>
  </si>
  <si>
    <t>&lt;Utskrivningstid&gt;2019-02-02T23:50:00&lt;/Utskrivningstid&gt;</t>
  </si>
  <si>
    <t>&lt;Utskriventill&gt;AnnanIVA&lt;/Utskriventill&gt;</t>
  </si>
  <si>
    <t>&lt;Utskrivningsorsak&gt;Medicinsk&lt;/Utskrivningsorsak&gt;</t>
  </si>
  <si>
    <t>&lt;Neurologisk&gt;Kramper&lt;/Neurologisk&gt;</t>
  </si>
  <si>
    <t>&lt;TidBeslutEfterIva&gt;2019-02-02T20:00:00&lt;/TidBeslutEfterIva&gt;</t>
  </si>
  <si>
    <t>&lt;Lågrisk&gt;6&lt;/Lågrisk&gt;</t>
  </si>
  <si>
    <t>&lt;Systoliskt&gt;70&lt;/Systoliskt&gt;</t>
  </si>
  <si>
    <t>&lt;BasÖverskott&gt;0.6&lt;/BasÖverskott&gt;</t>
  </si>
  <si>
    <t>&lt;FiO2&gt;40&lt;/FiO2&gt;</t>
  </si>
  <si>
    <t>&lt;PaO2&gt;17.0&lt;/PaO2&gt;</t>
  </si>
  <si>
    <t>&lt;Laktat&gt;3.5&lt;/Laktat&gt;</t>
  </si>
  <si>
    <t>&lt;Kod&gt;SK-103&lt;/Kod&gt;</t>
  </si>
  <si>
    <t>&lt;Datum&gt;2019-02-02T19:30:00&lt;/Datum&gt;</t>
  </si>
  <si>
    <t>&lt;I2&gt;3&lt;/I2&gt;</t>
  </si>
  <si>
    <t>&lt;Starttid&gt;2019-02-02T20:00:00&lt;/Starttid&gt;</t>
  </si>
  <si>
    <t>&lt;Kod&gt;TAB00&lt;/Kod&gt;</t>
  </si>
  <si>
    <t>&lt;Starttid&gt;2019-02-02T23:40:00&lt;/Starttid&gt;</t>
  </si>
  <si>
    <t>&lt;Sluttid&gt;2019-02-02T23:50:00&lt;/Sluttid&gt;</t>
  </si>
  <si>
    <t>&lt;Starttid&gt;2019-02-02T23:30:00&lt;/Starttid&gt;</t>
  </si>
  <si>
    <t>&lt;DiagnosKod PrimärIVAdiagnos="true"&gt;G009&lt;/DiagnosKod&gt;</t>
  </si>
  <si>
    <t>&lt;DiagnosKod PrimärIVAdiagnos="false"&gt;G919&lt;/DiagnosKod&gt;</t>
  </si>
  <si>
    <t>&lt;PeriodStart&gt;2018-01-01&lt;/PeriodStart&gt;</t>
  </si>
  <si>
    <t>&lt;PeriodSlut&gt;2019-01-26&lt;/PeriodSlut&gt;</t>
  </si>
  <si>
    <t>&lt;Skapad&gt;2019-01-27&lt;/Skapad&gt;</t>
  </si>
  <si>
    <t>&lt;Personnummer&gt;19370412-XXXX&lt;/Personnummer&gt;</t>
  </si>
  <si>
    <t>&lt;VårdtillfälletsStart&gt;2018-01-01T14:45:00&lt;/VårdtillfälletsStart&gt;</t>
  </si>
  <si>
    <t>&lt;Ankomsttid&gt;2018-01-01T14:45:00&lt;/Ankomsttid&gt;</t>
  </si>
  <si>
    <t>&lt;Utskrivningstid&gt;2018-01-02T10:15:00&lt;/Utskrivningstid&gt;</t>
  </si>
  <si>
    <t>&lt;Vårdtyp&gt;TIVA&lt;/Vårdtyp&gt;</t>
  </si>
  <si>
    <t>&lt;Opererad&gt;Elektivt&lt;/Opererad&gt;</t>
  </si>
  <si>
    <t>&lt;Opereradtid&gt;2018-01-01T14:25:00&lt;/Opereradtid&gt;</t>
  </si>
  <si>
    <t>&lt;Moderklinik&gt;Thoraxkirurgi&lt;/Moderklinik&gt;</t>
  </si>
  <si>
    <t>&lt;EndastObservation&gt;true&lt;/EndastObservation&gt;</t>
  </si>
  <si>
    <t>&lt;PreVtfOperationSession&gt;</t>
  </si>
  <si>
    <t>&lt;DatumTid&gt;2018-01-01T14:25:00&lt;/DatumTid&gt;</t>
  </si>
  <si>
    <t>&lt;Kod&gt;FNC10&lt;/Kod&gt;</t>
  </si>
  <si>
    <t>&lt;Kod&gt;FNA00&lt;/Kod&gt;</t>
  </si>
  <si>
    <t>&lt;Kod&gt;FXA00&lt;/Kod&gt;</t>
  </si>
  <si>
    <t>&lt;Kod&gt;TFP00&lt;/Kod&gt;</t>
  </si>
  <si>
    <t>&lt;/Koder&gt;</t>
  </si>
  <si>
    <t>&lt;/PreVtfOperationSession&gt;</t>
  </si>
  <si>
    <t>&lt;/PreVtfOperationskoder&gt;</t>
  </si>
  <si>
    <t>&lt;BeslutTagetFöreIva&gt;true&lt;/BeslutTagetFöreIva&gt;</t>
  </si>
  <si>
    <t>&lt;TidPåSjukhus&gt;1&lt;/TidPåSjukhus&gt;</t>
  </si>
  <si>
    <t>&lt;Vårdplats&gt;Operation&lt;/Vårdplats&gt;</t>
  </si>
  <si>
    <t>&lt;Operationstyp&gt;IsoleratTrauma&lt;/Operationstyp&gt;</t>
  </si>
  <si>
    <t>&lt;Kroppstemperatur&gt;36.1&lt;/Kroppstemperatur&gt;</t>
  </si>
  <si>
    <t>&lt;Kreatinin&gt;92&lt;/Kreatinin&gt;</t>
  </si>
  <si>
    <t>&lt;Hjärtfrekvens&gt;82&lt;/Hjärtfrekvens&gt;</t>
  </si>
  <si>
    <t>&lt;B-Leukocyter&gt;12.0&lt;/B-Leukocyter&gt;</t>
  </si>
  <si>
    <t>&lt;aB-pH&gt;7.33&lt;/aB-pH&gt;</t>
  </si>
  <si>
    <t>&lt;B-Trombocyt&gt;176&lt;/B-Trombocyt&gt;</t>
  </si>
  <si>
    <t>&lt;Syst_BT&gt;85&lt;/Syst_BT&gt;</t>
  </si>
  <si>
    <t>&lt;PaO2&gt;11&lt;/PaO2&gt;</t>
  </si>
  <si>
    <t>&lt;Intagningsorsak&gt;4:7&lt;/Intagningsorsak&gt;</t>
  </si>
  <si>
    <t>&lt;Higginsstatus&gt;Fullständig&lt;/Higginsstatus&gt;</t>
  </si>
  <si>
    <t>&lt;AntalHjärtop&gt;0&lt;/AntalHjärtop&gt;</t>
  </si>
  <si>
    <t>&lt;TidKärlkirurgi&gt;true&lt;/TidKärlkirurgi&gt;</t>
  </si>
  <si>
    <t>&lt;Vikt&gt;82&lt;/Vikt&gt;</t>
  </si>
  <si>
    <t>&lt;Längd&gt;178&lt;/Längd&gt;</t>
  </si>
  <si>
    <t>&lt;KreaPreop&gt;87&lt;/KreaPreop&gt;</t>
  </si>
  <si>
    <t>&lt;AlbPreop&gt;36&lt;/AlbPreop&gt;</t>
  </si>
  <si>
    <t>&lt;ECCtid&gt;49&lt;/ECCtid&gt;</t>
  </si>
  <si>
    <t>&lt;Ballongpump&gt;false&lt;/Ballongpump&gt;</t>
  </si>
  <si>
    <t>&lt;Inandningsoxygen&gt;99&lt;/Inandningsoxygen&gt;</t>
  </si>
  <si>
    <t>&lt;ArtPCO2&gt;15&lt;/ArtPCO2&gt;</t>
  </si>
  <si>
    <t>&lt;ArtPO2&gt;50.2&lt;/ArtPO2&gt;</t>
  </si>
  <si>
    <t>&lt;ArtO2&gt;50&lt;/ArtO2&gt;</t>
  </si>
  <si>
    <t>&lt;CentralvenösO2&gt;65&lt;/CentralvenösO2&gt;</t>
  </si>
  <si>
    <t>&lt;CVP&gt;15&lt;/CVP&gt;</t>
  </si>
  <si>
    <t>&lt;BasÖverskott&gt;-3&lt;/BasÖverskott&gt;</t>
  </si>
  <si>
    <t>&lt;AktiveradTeda&gt;false&lt;/AktiveradTeda&gt;</t>
  </si>
  <si>
    <t>&lt;Intub&gt;true&lt;/Intub&gt;</t>
  </si>
  <si>
    <t>&lt;AoTångtid&gt;30&lt;/AoTångtid&gt;</t>
  </si>
  <si>
    <t>&lt;/IntensivvårdsHiggins&gt;</t>
  </si>
  <si>
    <t>&lt;Datum&gt;2018-01-02T10:15:00&lt;/Datum&gt;</t>
  </si>
  <si>
    <t>&lt;Datum&gt;2018-01-01&lt;/Datum&gt;</t>
  </si>
  <si>
    <t>&lt;I4&gt;2&lt;/I4&gt;</t>
  </si>
  <si>
    <t>&lt;Datum&gt;2018-01-02&lt;/Datum&gt;</t>
  </si>
  <si>
    <t>&lt;Starttid&gt;2018-01-01T14:45:00&lt;/Starttid&gt;</t>
  </si>
  <si>
    <t>&lt;Sluttid&gt;2018-01-02T10:15:00&lt;/Sluttid&gt;</t>
  </si>
  <si>
    <t>&lt;Sluttid&gt;2018-01-01T16:25:00&lt;/Sluttid&gt;</t>
  </si>
  <si>
    <t>&lt;DiagnosKod PrimärIVAdiagnos="true"&gt;Z049&lt;/DiagnosKod&gt;</t>
  </si>
  <si>
    <t>&lt;Personnummer&gt;19400715-XXXX&lt;/Personnummer&gt;</t>
  </si>
  <si>
    <t>&lt;VårdtillfälletsStart&gt;2018-01-03T12:20:00&lt;/VårdtillfälletsStart&gt;</t>
  </si>
  <si>
    <t>&lt;Ankomsttid&gt;2018-01-03T12:20:00&lt;/Ankomsttid&gt;</t>
  </si>
  <si>
    <t>&lt;Utskrivningstid&gt;2018-01-04T11:04:00&lt;/Utskrivningstid&gt;</t>
  </si>
  <si>
    <t>&lt;Ankomstväg&gt;Operation&lt;/Ankomstväg&gt;</t>
  </si>
  <si>
    <t>&lt;Opereradtid&gt;2018-01-03T11:56:00&lt;/Opereradtid&gt;</t>
  </si>
  <si>
    <t>&lt;DatumTid&gt;2018-01-03T11:56:00&lt;/DatumTid&gt;</t>
  </si>
  <si>
    <t>&lt;Kod&gt;FMD10&lt;/Kod&gt;</t>
  </si>
  <si>
    <t>&lt;DokumenteratBeslut&gt;BeslutSaknas&lt;/DokumenteratBeslut&gt;</t>
  </si>
  <si>
    <t>&lt;Operationstyp&gt;Övrig&lt;/Operationstyp&gt;</t>
  </si>
  <si>
    <t>&lt;Bilirubin&gt;8&lt;/Bilirubin&gt;</t>
  </si>
  <si>
    <t>&lt;Kroppstemperatur&gt;36.7&lt;/Kroppstemperatur&gt;</t>
  </si>
  <si>
    <t>&lt;Kreatinin&gt;93&lt;/Kreatinin&gt;</t>
  </si>
  <si>
    <t>&lt;Hjärtfrekvens&gt;80&lt;/Hjärtfrekvens&gt;</t>
  </si>
  <si>
    <t>&lt;B-Leukocyter&gt;15.5&lt;/B-Leukocyter&gt;</t>
  </si>
  <si>
    <t>&lt;aB-pH&gt;7.3&lt;/aB-pH&gt;</t>
  </si>
  <si>
    <t>&lt;B-Trombocyt&gt;147&lt;/B-Trombocyt&gt;</t>
  </si>
  <si>
    <t>&lt;Syst_BT&gt;93&lt;/Syst_BT&gt;</t>
  </si>
  <si>
    <t>&lt;FiO2&gt;35&lt;/FiO2&gt;</t>
  </si>
  <si>
    <t>&lt;PaO2&gt;13.2&lt;/PaO2&gt;</t>
  </si>
  <si>
    <t>&lt;Intagningsorsak&gt;4:3&lt;/Intagningsorsak&gt;</t>
  </si>
  <si>
    <t>&lt;TidKärlkirurgi&gt;false&lt;/TidKärlkirurgi&gt;</t>
  </si>
  <si>
    <t>&lt;Vikt&gt;64&lt;/Vikt&gt;</t>
  </si>
  <si>
    <t>&lt;Längd&gt;156&lt;/Längd&gt;</t>
  </si>
  <si>
    <t>&lt;KreaPreop&gt;102&lt;/KreaPreop&gt;</t>
  </si>
  <si>
    <t>&lt;AlbPreop&gt;34&lt;/AlbPreop&gt;</t>
  </si>
  <si>
    <t>&lt;ECCtid&gt;107&lt;/ECCtid&gt;</t>
  </si>
  <si>
    <t>&lt;Inandningsoxygen&gt;35&lt;/Inandningsoxygen&gt;</t>
  </si>
  <si>
    <t>&lt;ArtPCO2&gt;6.2&lt;/ArtPCO2&gt;</t>
  </si>
  <si>
    <t>&lt;ArtPO2&gt;13.2&lt;/ArtPO2&gt;</t>
  </si>
  <si>
    <t>&lt;ArtO2&gt;99&lt;/ArtO2&gt;</t>
  </si>
  <si>
    <t>&lt;CentralvenösO2&gt;66&lt;/CentralvenösO2&gt;</t>
  </si>
  <si>
    <t>&lt;CVP&gt;10&lt;/CVP&gt;</t>
  </si>
  <si>
    <t>&lt;AoTångtid&gt;79&lt;/AoTångtid&gt;</t>
  </si>
  <si>
    <t>&lt;Datum&gt;2018-01-04T11:04:00&lt;/Datum&gt;</t>
  </si>
  <si>
    <t>&lt;Datum&gt;2018-01-03&lt;/Datum&gt;</t>
  </si>
  <si>
    <t>&lt;Datum&gt;2018-01-04&lt;/Datum&gt;</t>
  </si>
  <si>
    <t>&lt;Starttid&gt;2018-01-03T12:20:00&lt;/Starttid&gt;</t>
  </si>
  <si>
    <t>&lt;Sluttid&gt;2018-01-04T10:10:00&lt;/Sluttid&gt;</t>
  </si>
  <si>
    <t>&lt;Sluttid&gt;2018-01-03T14:05:00&lt;/Sluttid&gt;</t>
  </si>
  <si>
    <t>&lt;PeriodStart&gt;2020-01-23&lt;/PeriodStart&gt;</t>
  </si>
  <si>
    <t>&lt;PeriodSlut&gt;2020-02-13&lt;/PeriodSlut&gt;</t>
  </si>
  <si>
    <t>&lt;Skapad&gt;2020-02-14&lt;/Skapad&gt;</t>
  </si>
  <si>
    <t>&lt;VårdtillfälletsStart&gt;2020-01-23T07:00:00&lt;/VårdtillfälletsStart&gt;</t>
  </si>
  <si>
    <t>&lt;Ankomsttid&gt;2020-01-23T07:40:00&lt;/Ankomsttid&gt;</t>
  </si>
  <si>
    <t>&lt;Utskrivningstid&gt;2020-01-24T22:30:00&lt;/Utskrivningstid&gt;</t>
  </si>
  <si>
    <t>&lt;Avlidentid&gt;2020-01-23T17:27:00&lt;/Avlidentid&gt;</t>
  </si>
  <si>
    <t>&lt;TidBeslutEfterIva&gt;2020-01-23T08:00:00&lt;/TidBeslutEfterIva&gt;</t>
  </si>
  <si>
    <t>&lt;Datum&gt;2020-01-23&lt;/Datum&gt;</t>
  </si>
  <si>
    <t>&lt;TeckenHjärnskada&gt;true&lt;/TeckenHjärnskada&gt;</t>
  </si>
  <si>
    <t>&lt;OrsakHjärnskada&gt;IntrakraniellBlödning Skalltrauma&lt;/OrsakHjärnskada&gt;</t>
  </si>
  <si>
    <t>&lt;TotalHjärnskada&gt;true&lt;/TotalHjärnskada&gt;</t>
  </si>
  <si>
    <t>&lt;KontaktTransplantationsKoordinator&gt;true&lt;/KontaktTransplantationsKoordinator&gt;</t>
  </si>
  <si>
    <t>&lt;DödsfallKonstateratGenom&gt;Klinisk&lt;/DödsfallKonstateratGenom&gt;</t>
  </si>
  <si>
    <t>&lt;UtredningVilja&gt;Känd&lt;/UtredningVilja&gt;</t>
  </si>
  <si>
    <t>&lt;Dokumentationssätt&gt;Donationsregistret Närstående&lt;/Dokumentationssätt&gt;</t>
  </si>
  <si>
    <t>&lt;KändViljaPositiv&gt;true&lt;/KändViljaPositiv&gt;</t>
  </si>
  <si>
    <t>&lt;FördTillOperation&gt;FrånEgenIVA&lt;/FördTillOperation&gt;</t>
  </si>
  <si>
    <t>&lt;UtfördesHudincision&gt;false&lt;/UtfördesHudincision&gt;</t>
  </si>
  <si>
    <t>&lt;OrsakUteblivenDonation&gt;OlämpligAvTransp&lt;/OrsakUteblivenDonation&gt;</t>
  </si>
  <si>
    <t>&lt;/AvlidenPåIVA2020&gt;</t>
  </si>
  <si>
    <t>&lt;Datum&gt;2020-01-24T00:00:00&lt;/Datum&gt;</t>
  </si>
  <si>
    <t>&lt;Datum&gt;2020-01-24&lt;/Datum&gt;</t>
  </si>
  <si>
    <t>&lt;Starttid&gt;2020-01-23T07:10:00&lt;/Starttid&gt;</t>
  </si>
  <si>
    <t>&lt;Starttid&gt;2020-01-23T15:30:00&lt;/Starttid&gt;</t>
  </si>
  <si>
    <t>&lt;Sluttid&gt;2020-01-24T17:00:00&lt;/Sluttid&gt;</t>
  </si>
  <si>
    <t>&lt;Starttid&gt;2020-01-23T19:00:00&lt;/Starttid&gt;</t>
  </si>
  <si>
    <t>&lt;Starttid&gt;2020-01-23T07:00:00&lt;/Starttid&gt;</t>
  </si>
  <si>
    <t>&lt;Sluttid&gt;2020-01-24T16:15:00&lt;/Sluttid&gt;</t>
  </si>
  <si>
    <t>&lt;Starttid&gt;2020-01-23T17:30:00&lt;/Starttid&gt;</t>
  </si>
  <si>
    <t>&lt;Sluttid&gt;2020-01-24T20:00:00&lt;/Sluttid&gt;</t>
  </si>
  <si>
    <t>&lt;Personnummer&gt;19650219-XXXX&lt;/Personnummer&gt;</t>
  </si>
  <si>
    <t>&lt;Födelsedata&gt;1965-02-19&lt;/Födelsedata&gt;</t>
  </si>
  <si>
    <t>&lt;Postnummer&gt;22222&lt;/Postnummer&gt;</t>
  </si>
  <si>
    <t>&lt;VårdtillfälletsStart&gt;2020-02-13T07:00:00&lt;/VårdtillfälletsStart&gt;</t>
  </si>
  <si>
    <t>&lt;Ankomsttid&gt;2020-02-13T07:40:00&lt;/Ankomsttid&gt;</t>
  </si>
  <si>
    <t>&lt;Utskrivningstid&gt;2020-02-14T22:30:00&lt;/Utskrivningstid&gt;</t>
  </si>
  <si>
    <t>&lt;Opererad&gt;Akut&lt;/Opererad&gt;</t>
  </si>
  <si>
    <t>&lt;Opereradtid&gt;2020-02-13T07:00:00&lt;/Opereradtid&gt;</t>
  </si>
  <si>
    <t>&lt;Avlidentid&gt;2020-02-13T17:27:00&lt;/Avlidentid&gt;</t>
  </si>
  <si>
    <t>&lt;Neurologisk&gt;IntrakraniellVolymseffekt&lt;/Neurologisk&gt;</t>
  </si>
  <si>
    <t>&lt;Hepatisk&gt;Leversvikt&lt;/Hepatisk&gt;</t>
  </si>
  <si>
    <t>&lt;TidBeslutEfterIva&gt;2020-02-13T08:00:00&lt;/TidBeslutEfterIva&gt;</t>
  </si>
  <si>
    <t>&lt;Operationstyp&gt;Hjärtkirurgi&lt;/Operationstyp&gt;</t>
  </si>
  <si>
    <t>&lt;Datum&gt;2020-02-13&lt;/Datum&gt;</t>
  </si>
  <si>
    <t>&lt;OrsakHjärnskada&gt;Skalltrauma Anoxi&lt;/OrsakHjärnskada&gt;</t>
  </si>
  <si>
    <t>&lt;DödsfallKonstateratGenom&gt;Indirekta&lt;/DödsfallKonstateratGenom&gt;</t>
  </si>
  <si>
    <t>&lt;OrsakIndirektaKriterier&gt;DåligPrognos&lt;/OrsakIndirektaKriterier&gt;</t>
  </si>
  <si>
    <t>&lt;Tiduppmärksammad&gt;-6&lt;/Tiduppmärksammad&gt;</t>
  </si>
  <si>
    <t>&lt;GenomfördesDCD&gt;true&lt;/GenomfördesDCD&gt;</t>
  </si>
  <si>
    <t>&lt;Datum&gt;2020-02-14T00:00:00&lt;/Datum&gt;</t>
  </si>
  <si>
    <t>&lt;Datum&gt;2020-02-14&lt;/Datum&gt;</t>
  </si>
  <si>
    <t>&lt;Starttid&gt;2020-02-13T07:10:00&lt;/Starttid&gt;</t>
  </si>
  <si>
    <t>&lt;Starttid&gt;2020-02-13T15:30:00&lt;/Starttid&gt;</t>
  </si>
  <si>
    <t>&lt;Sluttid&gt;2020-02-14T17:00:00&lt;/Sluttid&gt;</t>
  </si>
  <si>
    <t>&lt;Starttid&gt;2020-02-13T19:00:00&lt;/Starttid&gt;</t>
  </si>
  <si>
    <t>&lt;Starttid&gt;2020-02-13T07:00:00&lt;/Starttid&gt;</t>
  </si>
  <si>
    <t>&lt;Sluttid&gt;2020-02-14T16:15:00&lt;/Sluttid&gt;</t>
  </si>
  <si>
    <t>&lt;Starttid&gt;2020-02-13T17:30:00&lt;/Starttid&gt;</t>
  </si>
  <si>
    <t>&lt;Sluttid&gt;2020-02-14T20:00:00&lt;/Sluttid&gt;</t>
  </si>
  <si>
    <t>&lt;PeriodStart&gt;2024-01-23&lt;/PeriodStart&gt;</t>
  </si>
  <si>
    <t>&lt;PeriodSlut&gt;2024-02-13&lt;/PeriodSlut&gt;</t>
  </si>
  <si>
    <t>&lt;Skapad&gt;2024-02-14&lt;/Skapad&gt;</t>
  </si>
  <si>
    <t>&lt;VårdtillfälletsStart&gt;2024-01-23T07:00:00&lt;/VårdtillfälletsStart&gt;</t>
  </si>
  <si>
    <t>&lt;Ankomsttid&gt;2024-01-23T07:40:00&lt;/Ankomsttid&gt;</t>
  </si>
  <si>
    <t>&lt;Utskrivningstid&gt;2024-01-24T22:30:00&lt;/Utskrivningstid&gt;</t>
  </si>
  <si>
    <t>&lt;Avlidentid&gt;2024-01-23T17:27:00&lt;/Avlidentid&gt;</t>
  </si>
  <si>
    <t>&lt;TidBeslutEfterIva&gt;2024-01-23T08:00:00&lt;/TidBeslutEfterIva&gt;</t>
  </si>
  <si>
    <t>&lt;Datum&gt;2024-01-23&lt;/Datum&gt;</t>
  </si>
  <si>
    <t>&lt;DokumenteratBrytpunktsbeslut&gt;true&lt;/DokumenteratBrytpunktsbeslut&gt;</t>
  </si>
  <si>
    <t>&lt;MöjligDonator&gt;Ja-DCD&lt;/MöjligDonator&gt;</t>
  </si>
  <si>
    <t>&lt;KontaktMedTransplantationskoordinator&gt;true&lt;/KontaktMedTransplantationskoordinator&gt;</t>
  </si>
  <si>
    <t>&lt;UtredningDonationsVilja&gt;true&lt;/UtredningDonationsVilja&gt;</t>
  </si>
  <si>
    <t>&lt;InställningPositiv&gt;DonReg&lt;/InställningPositiv&gt;</t>
  </si>
  <si>
    <t>&lt;InställningPositivTillAnnat&gt;VetEj&lt;/InställningPositivTillAnnat&gt;</t>
  </si>
  <si>
    <t>&lt;KontaktMedPolisen&gt;Nej&lt;/KontaktMedPolisen&gt;</t>
  </si>
  <si>
    <t>&lt;AktuellOrgandonator&gt;true&lt;/AktuellOrgandonator&gt;</t>
  </si>
  <si>
    <t>&lt;DCD&gt;EjUtvecklatHjärnstamsinklämning&lt;/DCD&gt;</t>
  </si>
  <si>
    <t>&lt;TidFrånAnkomstTillsAvbrytandeAvIntensivvård&gt;-6h&lt;/TidFrånAnkomstTillsAvbrytandeAvIntensivvård&gt;</t>
  </si>
  <si>
    <t>&lt;AccepteratTidsintervall&gt;60&lt;/AccepteratTidsintervall&gt;</t>
  </si>
  <si>
    <t>&lt;FaktisktTidsintervall&gt;-30min&lt;/FaktisktTidsintervall&gt;</t>
  </si>
  <si>
    <t>&lt;/AvlidenPåIVA2024&gt;</t>
  </si>
  <si>
    <t>&lt;Datum&gt;2024-01-24T00:00:00&lt;/Datum&gt;</t>
  </si>
  <si>
    <t>&lt;Datum&gt;2024-01-24&lt;/Datum&gt;</t>
  </si>
  <si>
    <t>&lt;Starttid&gt;2024-01-23T07:10:00&lt;/Starttid&gt;</t>
  </si>
  <si>
    <t>&lt;Starttid&gt;2024-01-23T15:30:00&lt;/Starttid&gt;</t>
  </si>
  <si>
    <t>&lt;Sluttid&gt;2024-01-24T17:00:00&lt;/Sluttid&gt;</t>
  </si>
  <si>
    <t>&lt;Starttid&gt;2024-01-23T19:00:00&lt;/Starttid&gt;</t>
  </si>
  <si>
    <t>&lt;Starttid&gt;2024-01-23T07:00:00&lt;/Starttid&gt;</t>
  </si>
  <si>
    <t>&lt;Sluttid&gt;2024-01-24T16:15:00&lt;/Sluttid&gt;</t>
  </si>
  <si>
    <t>&lt;Starttid&gt;2024-01-23T17:30:00&lt;/Starttid&gt;</t>
  </si>
  <si>
    <t>&lt;Sluttid&gt;2024-01-24T20:00:00&lt;/Sluttid&gt;</t>
  </si>
  <si>
    <t>&lt;VårdtillfälletsStart&gt;2024-02-13T07:00:00&lt;/VårdtillfälletsStart&gt;</t>
  </si>
  <si>
    <t>&lt;Ankomsttid&gt;2024-02-13T07:40:00&lt;/Ankomsttid&gt;</t>
  </si>
  <si>
    <t>&lt;Utskrivningstid&gt;2024-02-14T22:30:00&lt;/Utskrivningstid&gt;</t>
  </si>
  <si>
    <t>&lt;Opereradtid&gt;2024-02-13T07:00:00&lt;/Opereradtid&gt;</t>
  </si>
  <si>
    <t>&lt;Avlidentid&gt;2024-02-13T17:27:00&lt;/Avlidentid&gt;</t>
  </si>
  <si>
    <t>&lt;TidBeslutEfterIva&gt;2024-02-13T08:00:00&lt;/TidBeslutEfterIva&gt;</t>
  </si>
  <si>
    <t>&lt;Datum&gt;2024-02-13&lt;/Datum&gt;</t>
  </si>
  <si>
    <t>&lt;InställningPositiv&gt;DonReg Skriftlig&lt;/InställningPositiv&gt;</t>
  </si>
  <si>
    <t>&lt;InställningPositivTillAnnat&gt;Ja&lt;/InställningPositivTillAnnat&gt;</t>
  </si>
  <si>
    <t>&lt;AktuellOrgandonator&gt;false&lt;/AktuellOrgandonator&gt;</t>
  </si>
  <si>
    <t>&lt;OrsakTillUteblivenDonation&gt;AccEjOrgBeh&lt;/OrsakTillUteblivenDonation&gt;</t>
  </si>
  <si>
    <t>&lt;Datum&gt;2024-02-14T00:00:00&lt;/Datum&gt;</t>
  </si>
  <si>
    <t>&lt;Datum&gt;2024-02-14&lt;/Datum&gt;</t>
  </si>
  <si>
    <t>&lt;Starttid&gt;2024-02-13T07:10:00&lt;/Starttid&gt;</t>
  </si>
  <si>
    <t>&lt;Starttid&gt;2024-02-13T15:30:00&lt;/Starttid&gt;</t>
  </si>
  <si>
    <t>&lt;Sluttid&gt;2024-02-14T17:00:00&lt;/Sluttid&gt;</t>
  </si>
  <si>
    <t>&lt;Starttid&gt;2024-02-13T19:00:00&lt;/Starttid&gt;</t>
  </si>
  <si>
    <t>&lt;Starttid&gt;2024-02-13T07:00:00&lt;/Starttid&gt;</t>
  </si>
  <si>
    <t>&lt;Sluttid&gt;2024-02-14T16:15:00&lt;/Sluttid&gt;</t>
  </si>
  <si>
    <t>&lt;Starttid&gt;2024-02-13T17:30:00&lt;/Starttid&gt;</t>
  </si>
  <si>
    <t>&lt;Sluttid&gt;2024-02-14T20:00:00&lt;/Sluttid&gt;</t>
  </si>
  <si>
    <t>&lt;Ansiktsuttryck&gt;0&lt;/Ansiktsuttryck&gt;</t>
  </si>
  <si>
    <t>&lt;Kroppsrörelser&gt;1&lt;/Kroppsrörelser&gt;</t>
  </si>
  <si>
    <t>&lt;Ventilator&gt;0&lt;/Ventilator&gt;</t>
  </si>
  <si>
    <t>&lt;Muskeltonus&gt;2&lt;/Muskeltonus&gt;</t>
  </si>
  <si>
    <t>&lt;/CPOT&gt;</t>
  </si>
  <si>
    <t>&lt;Tidpunkt&gt;2018-02-01T08:00:00&lt;/Tidpunkt&gt;</t>
  </si>
  <si>
    <t>&lt;Omvårdnadsåtgärder&gt;Musik Läge&lt;/Omvårdnadsåtgärder&gt;</t>
  </si>
  <si>
    <t>&lt;Läkemedelsåtgärder&gt;Ökning Dos&lt;/Läkemedelsåtgärder&gt;</t>
  </si>
  <si>
    <t>&lt;Ansiktsuttryck&gt;2&lt;/Ansiktsuttryck&gt;</t>
  </si>
  <si>
    <t>&lt;Armrörelser&gt;2&lt;/Armrörelser&gt;</t>
  </si>
  <si>
    <t>&lt;Andningsmönster&gt;3&lt;/Andningsmönster&gt;</t>
  </si>
  <si>
    <t>&lt;Röstuttryck&gt;2&lt;/Röstuttryck&gt;</t>
  </si>
  <si>
    <t>&lt;/BPS&gt;</t>
  </si>
  <si>
    <t>&lt;/Uppföljning&gt;</t>
  </si>
  <si>
    <t>&lt;/Pass&gt;</t>
  </si>
  <si>
    <t>&lt;Ventilator&gt;2&lt;/Ventilator&gt;</t>
  </si>
  <si>
    <t>&lt;Tidpunkt&gt;2018-02-01T19:00:00&lt;/Tidpunkt&gt;</t>
  </si>
  <si>
    <t>&lt;Ansiktsuttryck&gt;3&lt;/Ansiktsuttryck&gt;</t>
  </si>
  <si>
    <t>&lt;Armrörelser&gt;4&lt;/Armrörelser&gt;</t>
  </si>
  <si>
    <t>&lt;Andningsmönster&gt;4&lt;/Andningsmönster&gt;</t>
  </si>
  <si>
    <t>&lt;Tidpunkt&gt;2018-02-02T09:00:00&lt;/Tidpunkt&gt;</t>
  </si>
  <si>
    <t>&lt;Omvårdnadsåtgärder&gt;Värme Annan&lt;/Omvårdnadsåtgärder&gt;</t>
  </si>
  <si>
    <t>&lt;Läkemedelsåtgärder&gt;Inga&lt;/Läkemedelsåtgärder&gt;</t>
  </si>
  <si>
    <t>&lt;NRS&gt;7&lt;/NRS&gt;</t>
  </si>
  <si>
    <t>&lt;Datum&gt;2018-02-02&lt;/Datum&gt;</t>
  </si>
  <si>
    <t>&lt;BedömningSaknasAnledning&gt;Medvetandesänkt&lt;/BedömningSaknasAnledning&gt;</t>
  </si>
  <si>
    <t>&lt;/OmvårdnadSmärta&gt;</t>
  </si>
  <si>
    <t>&lt;Tidpunkt&gt;2018-01-01T16:45:00&lt;/Tidpunkt&gt;</t>
  </si>
  <si>
    <t>&lt;FinnsOrdineradSederingsgrad&gt;true&lt;/FinnsOrdineradSederingsgrad&gt;</t>
  </si>
  <si>
    <t>&lt;OrdineradMAAS&gt;3&lt;/OrdineradMAAS&gt;</t>
  </si>
  <si>
    <t>&lt;MAAS&gt;1&lt;/MAAS&gt;</t>
  </si>
  <si>
    <t>&lt;UppfyllsOrdineradSederingsGrad&gt;false&lt;/UppfyllsOrdineradSederingsGrad&gt;</t>
  </si>
  <si>
    <t>&lt;ÅtgärdEjUppfylldSederingsgrad&gt;Byte&lt;/ÅtgärdEjUppfylldSederingsgrad&gt;</t>
  </si>
  <si>
    <t>&lt;Tidpunkt&gt;2018-01-01T17:45:00&lt;/Tidpunkt&gt;</t>
  </si>
  <si>
    <t>&lt;OrdineradRASS&gt;0&lt;/OrdineradRASS&gt;</t>
  </si>
  <si>
    <t>&lt;RASS&gt;0&lt;/RASS&gt;</t>
  </si>
  <si>
    <t>&lt;UppfyllsOrdineradSederingsGrad&gt;true&lt;/UppfyllsOrdineradSederingsGrad&gt;</t>
  </si>
  <si>
    <t>&lt;Datum&gt;2018-01-18&lt;/Datum&gt;</t>
  </si>
  <si>
    <t>&lt;FinnsOrdineradSederingsgrad&gt;false&lt;/FinnsOrdineradSederingsgrad&gt;</t>
  </si>
  <si>
    <t>&lt;BedömningSaknasAnledning&gt;EjNärvarande&lt;/BedömningSaknasAnledning&gt;</t>
  </si>
  <si>
    <t>&lt;/OmvårdnadSedering&gt;</t>
  </si>
  <si>
    <t>&lt;CAM_ICU_Positiv&gt;false&lt;/CAM_ICU_Positiv&gt;</t>
  </si>
  <si>
    <t>&lt;Desorientering&gt;Aldrig&lt;/Desorientering&gt;</t>
  </si>
  <si>
    <t>&lt;InadekvatBeteende&gt;Störande&lt;/InadekvatBeteende&gt;</t>
  </si>
  <si>
    <t>&lt;InadekvatKommunikation&gt;Störande&lt;/InadekvatKommunikation&gt;</t>
  </si>
  <si>
    <t>&lt;Illusioner&gt;Lindrigt&lt;/Illusioner&gt;</t>
  </si>
  <si>
    <t>&lt;PsykomotoriskFörlångsamning&gt;Lindrigt&lt;/PsykomotoriskFörlångsamning&gt;</t>
  </si>
  <si>
    <t>&lt;/NuDesc&gt;</t>
  </si>
  <si>
    <t>&lt;Läkemedelsåtgärder&gt;Justering Bolus&lt;/Läkemedelsåtgärder&gt;</t>
  </si>
  <si>
    <t>&lt;Omvårdnadsåtgärder&gt;Personalkontinuitet Musik&lt;/Omvårdnadsåtgärder&gt;</t>
  </si>
  <si>
    <t>&lt;/OmvårdnadDelirium&gt;</t>
  </si>
  <si>
    <t>&lt;Utskrivningstid&gt;2018-01-04T10:15:00&lt;/Utskrivningstid&gt;</t>
  </si>
  <si>
    <t>&lt;DagligSOFA&gt;</t>
  </si>
  <si>
    <t>&lt;SOFAStatus&gt;EjFullständig&lt;/SOFAStatus&gt;</t>
  </si>
  <si>
    <t>&lt;FiO2&gt;10&lt;/FiO2&gt;</t>
  </si>
  <si>
    <t>&lt;/DagligSOFA&gt;</t>
  </si>
  <si>
    <t>&lt;Adrenalin&gt;Nivå2&lt;/Adrenalin&gt;</t>
  </si>
  <si>
    <t>&lt;/DagligaSOFAs&gt;</t>
  </si>
  <si>
    <t>&lt;RASS&gt;-3&lt;/RASS&gt;</t>
  </si>
  <si>
    <t>&lt;RASS&gt;-5&lt;/RASS&gt;</t>
  </si>
  <si>
    <t>&lt;MAAS&gt;4&lt;/MAAS&gt;</t>
  </si>
  <si>
    <t>&lt;?xml version="1.0" encoding="utf-8"?&gt;</t>
  </si>
  <si>
    <t>&lt;xs:schema elementFormDefault="qualified" xmlns:xs="http://www.w3.org/2001/XMLSchema"&gt;</t>
  </si>
  <si>
    <t xml:space="preserve">	&lt;xs:import namespace="http://www.w3.org/2001/XMLSchema" /&gt;</t>
  </si>
  <si>
    <t xml:space="preserve">	&lt;xs:element name="SirData" nillable="true" type="SIRDataVer52" /&gt;</t>
  </si>
  <si>
    <t xml:space="preserve">	&lt;xs:complexType name="SIRDataVer52"&gt;</t>
  </si>
  <si>
    <t xml:space="preserve">		&lt;xs:sequence&gt;</t>
  </si>
  <si>
    <t xml:space="preserve">			&lt;xs:element minOccurs="1" maxOccurs="1" name="Typavfil" type="SIRXmlFilTyp" /&gt;</t>
  </si>
  <si>
    <t xml:space="preserve">			&lt;xs:element minOccurs="1" maxOccurs="1" name="Innehåll" type="Innehåll" /&gt;</t>
  </si>
  <si>
    <t xml:space="preserve">			&lt;xs:element minOccurs="0" maxOccurs="unbounded" name="IVAVårdtillfälle" type="Vårdtillfälle" /&gt;</t>
  </si>
  <si>
    <t xml:space="preserve">		&lt;/xs:sequence&gt;</t>
  </si>
  <si>
    <t xml:space="preserve">	&lt;/xs:complexType&gt;</t>
  </si>
  <si>
    <t xml:space="preserve">	&lt;xs:simpleType name="SIRXmlFilTyp"&gt;</t>
  </si>
  <si>
    <t xml:space="preserve">		&lt;xs:restriction base="xs:string"&gt;</t>
  </si>
  <si>
    <t xml:space="preserve">			&lt;xs:enumeration value="Intensivvårdsdata" /&gt;</t>
  </si>
  <si>
    <t xml:space="preserve">		&lt;/xs:restriction&gt;</t>
  </si>
  <si>
    <t xml:space="preserve">	&lt;/xs:simpleType&gt;</t>
  </si>
  <si>
    <t xml:space="preserve">	&lt;xs:complexType name="Innehåll"&gt;</t>
  </si>
  <si>
    <t xml:space="preserve">			&lt;xs:element minOccurs="1" maxOccurs="1" name="Version" type="SIRXmlVersion" /&gt;</t>
  </si>
  <si>
    <t xml:space="preserve">			&lt;xs:element minOccurs="1" maxOccurs="1" name="Avdelningsnamn" type="xs:string" /&gt;</t>
  </si>
  <si>
    <t xml:space="preserve">			&lt;xs:element minOccurs="1" maxOccurs="1" name="PeriodStart" type="xs:date" /&gt;</t>
  </si>
  <si>
    <t xml:space="preserve">			&lt;xs:element minOccurs="1" maxOccurs="1" name="PeriodSlut" type="xs:date" /&gt;</t>
  </si>
  <si>
    <t xml:space="preserve">			&lt;xs:element minOccurs="1" maxOccurs="1" name="Skapad" type="xs:date" /&gt;</t>
  </si>
  <si>
    <t xml:space="preserve">	&lt;xs:simpleType name="SIRXmlVersion"&gt;</t>
  </si>
  <si>
    <t xml:space="preserve">			&lt;xs:enumeration value="5.1" /&gt;</t>
  </si>
  <si>
    <t xml:space="preserve">			&lt;xs:enumeration value="5.2" /&gt;</t>
  </si>
  <si>
    <t xml:space="preserve">	&lt;xs:complexType name="Vårdtillfälle"&gt;</t>
  </si>
  <si>
    <t xml:space="preserve">			&lt;xs:element minOccurs="1" maxOccurs="1" name="Persondata" type="PersonData" /&gt;</t>
  </si>
  <si>
    <t xml:space="preserve">			&lt;xs:element minOccurs="1" maxOccurs="1" name="Vårddata" type="VårdData" /&gt;</t>
  </si>
  <si>
    <t xml:space="preserve">			&lt;xs:element minOccurs="0" maxOccurs="1" name="PreVtfOperationskoder" type="ArrayOfPreOperationskoder" /&gt;</t>
  </si>
  <si>
    <t xml:space="preserve">			&lt;xs:element minOccurs="0" maxOccurs="1" name="BehandlingsstrategiPre2014" type="ArrayOfBehandlingsStrategiPre2014" /&gt;</t>
  </si>
  <si>
    <t xml:space="preserve">			&lt;xs:element minOccurs="0" maxOccurs="1" name="Behandlingsstrategi2013" type="ArrayOfBehandlingsStrategi2013" /&gt;</t>
  </si>
  <si>
    <t xml:space="preserve">			&lt;xs:element minOccurs="0" maxOccurs="1" name="RiskSAPS3" type="SAPS3" /&gt;</t>
  </si>
  <si>
    <t xml:space="preserve">			&lt;xs:element minOccurs="0" maxOccurs="1" name="IntensivvårdsHiggins" type="Higgins" /&gt;</t>
  </si>
  <si>
    <t xml:space="preserve">			&lt;xs:element minOccurs="0" maxOccurs="1" name="ClinicalFrailtyScale" type="ClinicalFrailtyScaleData" /&gt;</t>
  </si>
  <si>
    <t xml:space="preserve">			&lt;xs:element minOccurs="0" maxOccurs="1" name="PIM2" type="PIM2" /&gt;</t>
  </si>
  <si>
    <t xml:space="preserve">			&lt;xs:element minOccurs="0" maxOccurs="1" name="PIM3" type="PIM3" /&gt;</t>
  </si>
  <si>
    <t xml:space="preserve">			&lt;xs:element minOccurs="0" maxOccurs="1" name="SofaData" type="SOFAData" /&gt;</t>
  </si>
  <si>
    <t xml:space="preserve">			&lt;xs:element minOccurs="0" maxOccurs="1" name="DagligaSOFAs" type="ArrayOfDagligSOFA" /&gt;</t>
  </si>
  <si>
    <t xml:space="preserve">			&lt;xs:element minOccurs="0" maxOccurs="1" name="AvlidenPåIVAVer4" type="Avliden2009" /&gt;</t>
  </si>
  <si>
    <t xml:space="preserve">			&lt;xs:element minOccurs="0" maxOccurs="1" name="AvlidenPåIVAMätetal" type="Avliden2016" /&gt;</t>
  </si>
  <si>
    <t xml:space="preserve">			&lt;xs:element minOccurs="0" maxOccurs="1" name="AvlidenPåIVA2020" type="Avliden2020" /&gt;</t>
  </si>
  <si>
    <t xml:space="preserve">			&lt;xs:element minOccurs="0" maxOccurs="1" name="AvlidenPåIVA2024" type="Avliden2024" /&gt;</t>
  </si>
  <si>
    <t xml:space="preserve">			&lt;xs:element minOccurs="0" maxOccurs="1" name="Viktochlängd" type="ViktOchLängd" /&gt;</t>
  </si>
  <si>
    <t xml:space="preserve">			&lt;xs:element minOccurs="0" maxOccurs="1" name="Komplikationer2012" type="ArrayOfKomplikation2012" /&gt;</t>
  </si>
  <si>
    <t xml:space="preserve">			&lt;xs:element minOccurs="0" maxOccurs="1" name="VTSDATA" type="ArrayOfVTS5" /&gt;</t>
  </si>
  <si>
    <t xml:space="preserve">			&lt;xs:element minOccurs="0" maxOccurs="1" name="VTSDATA2014" type="ArrayOfVTS2014" /&gt;</t>
  </si>
  <si>
    <t xml:space="preserve">			&lt;xs:element minOccurs="0" maxOccurs="1" name="NEMSDATA" type="ArrayOfNEMS" /&gt;</t>
  </si>
  <si>
    <t xml:space="preserve">			&lt;xs:element minOccurs="0" maxOccurs="1" name="Åtgärder" type="ArrayOfÅtgärd" /&gt;</t>
  </si>
  <si>
    <t xml:space="preserve">			&lt;xs:element minOccurs="0" maxOccurs="1" name="IVAdiagnos" type="ArrayOfDiagnosKod" /&gt;</t>
  </si>
  <si>
    <t xml:space="preserve">			&lt;xs:element minOccurs="0" maxOccurs="1" name="Sederingsmål" type="ArrayOfSederingsmål" /&gt;</t>
  </si>
  <si>
    <t xml:space="preserve">			&lt;xs:element minOccurs="0" maxOccurs="1" name="OmvårdnadSmärta" type="ArrayOfOmvårdnadSmärta" /&gt;</t>
  </si>
  <si>
    <t xml:space="preserve">			&lt;xs:element minOccurs="0" maxOccurs="1" name="OmvårdnadSedering" type="ArrayOfOmvårdnadSedering" /&gt;</t>
  </si>
  <si>
    <t xml:space="preserve">			&lt;xs:element minOccurs="0" maxOccurs="1" name="OmvårdnadDelirium" type="ArrayOfOmvårdnadDelirium" /&gt;</t>
  </si>
  <si>
    <t xml:space="preserve">	&lt;xs:complexType name="PersonData"&gt;</t>
  </si>
  <si>
    <t xml:space="preserve">			&lt;xs:element minOccurs="1" maxOccurs="1" name="Personnrtyp" type="SIRPersonNumberTyp" /&gt;</t>
  </si>
  <si>
    <t xml:space="preserve">			&lt;xs:element minOccurs="1" maxOccurs="1" name="Personnummer" type="xs:string" /&gt;</t>
  </si>
  <si>
    <t xml:space="preserve">			&lt;xs:element minOccurs="0" maxOccurs="1" name="Kön" nillable="true" type="SIRKön" /&gt;</t>
  </si>
  <si>
    <t xml:space="preserve">			&lt;xs:element minOccurs="0" maxOccurs="1" name="Födelsedata" nillable="true" type="xs:date" /&gt;</t>
  </si>
  <si>
    <t xml:space="preserve">			&lt;xs:element minOccurs="1" maxOccurs="1" name="Postnummer" type="xs:int" /&gt;</t>
  </si>
  <si>
    <t xml:space="preserve">			&lt;xs:element minOccurs="0" maxOccurs="1" name="Kommunkod" nillable="true" type="xs:int" /&gt;</t>
  </si>
  <si>
    <t xml:space="preserve">			&lt;xs:element minOccurs="0" maxOccurs="1" name="Länskod" nillable="true" type="xs:int" /&gt;</t>
  </si>
  <si>
    <t xml:space="preserve">	&lt;xs:simpleType name="SIRPersonNumberTyp"&gt;</t>
  </si>
  <si>
    <t xml:space="preserve">			&lt;xs:enumeration value="Korrekt" /&gt;</t>
  </si>
  <si>
    <t xml:space="preserve">			&lt;xs:enumeration value="Reserv" /&gt;</t>
  </si>
  <si>
    <t xml:space="preserve">			&lt;xs:enumeration value="Hemlig" /&gt;</t>
  </si>
  <si>
    <t xml:space="preserve">			&lt;xs:enumeration value="Okänd" /&gt;</t>
  </si>
  <si>
    <t xml:space="preserve">	&lt;xs:simpleType name="SIRKön"&gt;</t>
  </si>
  <si>
    <t xml:space="preserve">			&lt;xs:enumeration value="M" /&gt;</t>
  </si>
  <si>
    <t xml:space="preserve">			&lt;xs:enumeration value="K" /&gt;</t>
  </si>
  <si>
    <t xml:space="preserve">			&lt;xs:enumeration value="?" /&gt;</t>
  </si>
  <si>
    <t xml:space="preserve">	&lt;xs:complexType name="VårdData"&gt;</t>
  </si>
  <si>
    <t xml:space="preserve">			&lt;xs:element minOccurs="1" maxOccurs="1" name="VårdtillfälletsStart" type="xs:dateTime" /&gt;</t>
  </si>
  <si>
    <t xml:space="preserve">			&lt;xs:element minOccurs="0" maxOccurs="1" name="Ankomsttid" nillable="true" type="xs:dateTime" /&gt;</t>
  </si>
  <si>
    <t xml:space="preserve">			&lt;xs:element minOccurs="0" maxOccurs="1" name="Utskrivningstid" nillable="true" type="xs:dateTime" /&gt;</t>
  </si>
  <si>
    <t xml:space="preserve">			&lt;xs:element minOccurs="1" maxOccurs="1" name="Idbegrepp" type="xs:string" /&gt;</t>
  </si>
  <si>
    <t xml:space="preserve">			&lt;xs:element minOccurs="1" maxOccurs="1" name="Vårdtyp" type="SIRVårdTyp" /&gt;</t>
  </si>
  <si>
    <t xml:space="preserve">			&lt;xs:element minOccurs="1" maxOccurs="1" name="Ankomstväg" type="SIRAnkomstväg" /&gt;</t>
  </si>
  <si>
    <t xml:space="preserve">			&lt;xs:element minOccurs="0" maxOccurs="1" name="Ankomstorsak" nillable="true" type="SIRAnkomstorsak" /&gt;</t>
  </si>
  <si>
    <t xml:space="preserve">			&lt;xs:element minOccurs="1" maxOccurs="1" name="Akutinläggning" type="xs:boolean" /&gt;</t>
  </si>
  <si>
    <t xml:space="preserve">			&lt;xs:element minOccurs="0" maxOccurs="1" name="Opererad" nillable="true" type="OperatedStatus" /&gt;</t>
  </si>
  <si>
    <t xml:space="preserve">			&lt;xs:element minOccurs="0" maxOccurs="1" name="Opereradtid" nillable="true" type="xs:dateTime" /&gt;</t>
  </si>
  <si>
    <t xml:space="preserve">			&lt;xs:element minOccurs="1" maxOccurs="1" name="Utskriventill" type="SIRUtskrivenTill" /&gt;</t>
  </si>
  <si>
    <t xml:space="preserve">			&lt;xs:element minOccurs="0" maxOccurs="1" name="Utskrivningsorsak" nillable="true" type="SIRUtskrivningsorsak" /&gt;</t>
  </si>
  <si>
    <t xml:space="preserve">			&lt;xs:element minOccurs="1" maxOccurs="1" name="Vårdresultat" type="SIRFörenklatVårdResultat" /&gt;</t>
  </si>
  <si>
    <t xml:space="preserve">			&lt;xs:element minOccurs="0" maxOccurs="1" name="Avlidentid" nillable="true" type="xs:dateTime" /&gt;</t>
  </si>
  <si>
    <t xml:space="preserve">			&lt;xs:element minOccurs="0" maxOccurs="1" name="Moderklinik" nillable="true" type="SIRModerKlinik" /&gt;</t>
  </si>
  <si>
    <t xml:space="preserve">			&lt;xs:element minOccurs="0" maxOccurs="1" name="Intagningsorsaker" type="Intagningsorsaker" /&gt;</t>
  </si>
  <si>
    <t xml:space="preserve">	&lt;xs:simpleType name="SIRVårdTyp"&gt;</t>
  </si>
  <si>
    <t xml:space="preserve">			&lt;xs:enumeration value="HIA" /&gt;</t>
  </si>
  <si>
    <t xml:space="preserve">			&lt;xs:enumeration value="Postop" /&gt;</t>
  </si>
  <si>
    <t xml:space="preserve">			&lt;xs:enumeration value="IVA" /&gt;</t>
  </si>
  <si>
    <t xml:space="preserve">			&lt;xs:enumeration value="Övrig" /&gt;</t>
  </si>
  <si>
    <t xml:space="preserve">			&lt;xs:enumeration value="TIVA" /&gt;</t>
  </si>
  <si>
    <t xml:space="preserve">			&lt;xs:enumeration value="BIVA" /&gt;</t>
  </si>
  <si>
    <t xml:space="preserve">	&lt;xs:simpleType name="SIRAnkomstväg"&gt;</t>
  </si>
  <si>
    <t xml:space="preserve">			&lt;xs:enumeration value="Akutmottagning" /&gt;</t>
  </si>
  <si>
    <t xml:space="preserve">			&lt;xs:enumeration value="Vårdavdelning" /&gt;</t>
  </si>
  <si>
    <t xml:space="preserve">			&lt;xs:enumeration value="Operation" /&gt;</t>
  </si>
  <si>
    <t xml:space="preserve">			&lt;xs:enumeration value="AnnanIVA" /&gt;</t>
  </si>
  <si>
    <t xml:space="preserve">			&lt;xs:enumeration value="AnnatSjukhus" /&gt;</t>
  </si>
  <si>
    <t xml:space="preserve">			&lt;xs:enumeration value="PostOp" /&gt;</t>
  </si>
  <si>
    <t xml:space="preserve">			&lt;xs:enumeration value="KonverteradPostOp" /&gt;</t>
  </si>
  <si>
    <t xml:space="preserve">			&lt;xs:enumeration value="KonverteradHIA" /&gt;</t>
  </si>
  <si>
    <t xml:space="preserve">			&lt;xs:enumeration value="KonverteradÖvrig" /&gt;</t>
  </si>
  <si>
    <t xml:space="preserve">			&lt;xs:enumeration value="Hem" /&gt;</t>
  </si>
  <si>
    <t xml:space="preserve">			&lt;xs:enumeration value="Förlossning" /&gt;</t>
  </si>
  <si>
    <t xml:space="preserve">			&lt;xs:enumeration value="Intermediärvård" /&gt;</t>
  </si>
  <si>
    <t xml:space="preserve">			&lt;xs:enumeration value="KonverteradIVA" /&gt;</t>
  </si>
  <si>
    <t xml:space="preserve">	&lt;xs:simpleType name="SIRAnkomstorsak"&gt;</t>
  </si>
  <si>
    <t xml:space="preserve">			&lt;xs:enumeration value="Medicinsk" /&gt;</t>
  </si>
  <si>
    <t xml:space="preserve">			&lt;xs:enumeration value="Hemmahörande" /&gt;</t>
  </si>
  <si>
    <t xml:space="preserve">			&lt;xs:enumeration value="Resursbrist" /&gt;</t>
  </si>
  <si>
    <t xml:space="preserve">	&lt;xs:simpleType name="OperatedStatus"&gt;</t>
  </si>
  <si>
    <t xml:space="preserve">			&lt;xs:enumeration value="Akut" /&gt;</t>
  </si>
  <si>
    <t xml:space="preserve">			&lt;xs:enumeration value="Elektivt" /&gt;</t>
  </si>
  <si>
    <t xml:space="preserve">			&lt;xs:enumeration value="Nej" /&gt;</t>
  </si>
  <si>
    <t xml:space="preserve">	&lt;xs:simpleType name="SIRUtskrivenTill"&gt;</t>
  </si>
  <si>
    <t xml:space="preserve">			&lt;xs:enumeration value="Intensivvård" /&gt;</t>
  </si>
  <si>
    <t xml:space="preserve">			&lt;xs:enumeration value="EjUtskriven" /&gt;</t>
  </si>
  <si>
    <t xml:space="preserve">			&lt;xs:enumeration value="Avliden" /&gt;</t>
  </si>
  <si>
    <t xml:space="preserve">	&lt;xs:simpleType name="SIRUtskrivningsorsak"&gt;</t>
  </si>
  <si>
    <t xml:space="preserve">	&lt;xs:simpleType name="SIRFörenklatVårdResultat"&gt;</t>
  </si>
  <si>
    <t xml:space="preserve">			&lt;xs:enumeration value="Levande" /&gt;</t>
  </si>
  <si>
    <t xml:space="preserve">	&lt;xs:simpleType name="SIRModerKlinik"&gt;</t>
  </si>
  <si>
    <t xml:space="preserve">			&lt;xs:enumeration value="Internmedicin" /&gt;</t>
  </si>
  <si>
    <t xml:space="preserve">			&lt;xs:enumeration value="Hematologi" /&gt;</t>
  </si>
  <si>
    <t xml:space="preserve">			&lt;xs:enumeration value="Lungmedicin" /&gt;</t>
  </si>
  <si>
    <t xml:space="preserve">			&lt;xs:enumeration value="Infektionssjukvård" /&gt;</t>
  </si>
  <si>
    <t xml:space="preserve">			&lt;xs:enumeration value="Reumatologi" /&gt;</t>
  </si>
  <si>
    <t xml:space="preserve">			&lt;xs:enumeration value="Allergologi" /&gt;</t>
  </si>
  <si>
    <t xml:space="preserve">			&lt;xs:enumeration value="Njurmedicin" /&gt;</t>
  </si>
  <si>
    <t xml:space="preserve">			&lt;xs:enumeration value="Dialysvård" /&gt;</t>
  </si>
  <si>
    <t xml:space="preserve">			&lt;xs:enumeration value="Endokrinologi" /&gt;</t>
  </si>
  <si>
    <t xml:space="preserve">			&lt;xs:enumeration value="Barnmedicin" /&gt;</t>
  </si>
  <si>
    <t xml:space="preserve">			&lt;xs:enumeration value="Neonatal" /&gt;</t>
  </si>
  <si>
    <t xml:space="preserve">			&lt;xs:enumeration value="HudOchKönssjukvård" /&gt;</t>
  </si>
  <si>
    <t xml:space="preserve">			&lt;xs:enumeration value="Neurologi" /&gt;</t>
  </si>
  <si>
    <t xml:space="preserve">			&lt;xs:enumeration value="Kardiologi" /&gt;</t>
  </si>
  <si>
    <t xml:space="preserve">			&lt;xs:enumeration value="GeriatrikAltLångvårdsmedicin" /&gt;</t>
  </si>
  <si>
    <t xml:space="preserve">			&lt;xs:enumeration value="AllmänKirurgi" /&gt;</t>
  </si>
  <si>
    <t xml:space="preserve">			&lt;xs:enumeration value="Brännskadevård" /&gt;</t>
  </si>
  <si>
    <t xml:space="preserve">			&lt;xs:enumeration value="OrtopediskKirurgi" /&gt;</t>
  </si>
  <si>
    <t xml:space="preserve">			&lt;xs:enumeration value="Handkirurgi" /&gt;</t>
  </si>
  <si>
    <t xml:space="preserve">			&lt;xs:enumeration value="Neurokirurgi" /&gt;</t>
  </si>
  <si>
    <t xml:space="preserve">			&lt;xs:enumeration value="Thoraxkirurgi" /&gt;</t>
  </si>
  <si>
    <t xml:space="preserve">			&lt;xs:enumeration value="Plastikkirurgi" /&gt;</t>
  </si>
  <si>
    <t xml:space="preserve">			&lt;xs:enumeration value="Urologi" /&gt;</t>
  </si>
  <si>
    <t xml:space="preserve">			&lt;xs:enumeration value="Transplantationskirurgi" /&gt;</t>
  </si>
  <si>
    <t xml:space="preserve">			&lt;xs:enumeration value="Barnkirurgi" /&gt;</t>
  </si>
  <si>
    <t xml:space="preserve">			&lt;xs:enumeration value="AnestesiOchIntensivvård" /&gt;</t>
  </si>
  <si>
    <t xml:space="preserve">			&lt;xs:enumeration value="Gynekologi" /&gt;</t>
  </si>
  <si>
    <t xml:space="preserve">			&lt;xs:enumeration value="Förlossningsvård" /&gt;</t>
  </si>
  <si>
    <t xml:space="preserve">			&lt;xs:enumeration value="Ögonsjukvård" /&gt;</t>
  </si>
  <si>
    <t xml:space="preserve">			&lt;xs:enumeration value="ÖronNäsaHals" /&gt;</t>
  </si>
  <si>
    <t xml:space="preserve">			&lt;xs:enumeration value="MedicinskRehabilitering" /&gt;</t>
  </si>
  <si>
    <t xml:space="preserve">			&lt;xs:enumeration value="OralKirurgi" /&gt;</t>
  </si>
  <si>
    <t xml:space="preserve">			&lt;xs:enumeration value="DiagnostiskRadiologi" /&gt;</t>
  </si>
  <si>
    <t xml:space="preserve">			&lt;xs:enumeration value="OnkologiAllmän" /&gt;</t>
  </si>
  <si>
    <t xml:space="preserve">			&lt;xs:enumeration value="OnkologiGynekologisk" /&gt;</t>
  </si>
  <si>
    <t xml:space="preserve">			&lt;xs:enumeration value="AllmänPsykiatri" /&gt;</t>
  </si>
  <si>
    <t xml:space="preserve">			&lt;xs:enumeration value="BarnOchUngdomspsykiatri" /&gt;</t>
  </si>
  <si>
    <t xml:space="preserve">	&lt;xs:complexType name="Intagningsorsaker"&gt;</t>
  </si>
  <si>
    <t xml:space="preserve">			&lt;xs:element minOccurs="1" maxOccurs="1" name="EndastObservation" type="xs:boolean" /&gt;</t>
  </si>
  <si>
    <t xml:space="preserve">			&lt;xs:element minOccurs="0" maxOccurs="1" name="Neurologisk" nillable="true" type="NeuroLogicAdmissionCause" /&gt;</t>
  </si>
  <si>
    <t xml:space="preserve">			&lt;xs:element minOccurs="0" maxOccurs="1" name="Kardiovaskulär" nillable="true" type="CardiogenicAdmissionCause" /&gt;</t>
  </si>
  <si>
    <t xml:space="preserve">			&lt;xs:element minOccurs="0" maxOccurs="1" name="Renal" nillable="true" type="RenalAdmissionCause" /&gt;</t>
  </si>
  <si>
    <t xml:space="preserve">			&lt;xs:element minOccurs="0" maxOccurs="1" name="Respiratorisk" nillable="true" type="RespiratoryAdmissionCause" /&gt;</t>
  </si>
  <si>
    <t xml:space="preserve">			&lt;xs:element minOccurs="0" maxOccurs="1" name="Hepatisk" nillable="true" type="HepaticAdmissionCause" /&gt;</t>
  </si>
  <si>
    <t xml:space="preserve">			&lt;xs:element minOccurs="0" maxOccurs="1" name="Hematologisk" nillable="true" type="HematologicalAdmissionCause" /&gt;</t>
  </si>
  <si>
    <t xml:space="preserve">			&lt;xs:element minOccurs="0" maxOccurs="1" name="Metabol" nillable="true" type="MetabolicAdmissionCause" /&gt;</t>
  </si>
  <si>
    <t xml:space="preserve">			&lt;xs:element minOccurs="0" maxOccurs="1" name="Gastrointestinal" nillable="true" type="GastroIntestinalAdmissionCause" /&gt;</t>
  </si>
  <si>
    <t xml:space="preserve">			&lt;xs:element minOccurs="0" maxOccurs="1" name="Trauma" nillable="true" type="TraumaAdmissionCause" /&gt;</t>
  </si>
  <si>
    <t xml:space="preserve">			&lt;xs:element minOccurs="0" maxOccurs="1" name="Övrig" nillable="true" type="OtherAdmissionCause" /&gt;</t>
  </si>
  <si>
    <t xml:space="preserve">	&lt;xs:simpleType name="NeuroLogicAdmissionCause"&gt;</t>
  </si>
  <si>
    <t xml:space="preserve">			&lt;xs:enumeration value="Ingen" /&gt;</t>
  </si>
  <si>
    <t xml:space="preserve">			&lt;xs:enumeration value="Annan" /&gt;</t>
  </si>
  <si>
    <t xml:space="preserve">			&lt;xs:enumeration value="IntrakraniellVolymseffekt" /&gt;</t>
  </si>
  <si>
    <t xml:space="preserve">			&lt;xs:enumeration value="FokaltBortfall" /&gt;</t>
  </si>
  <si>
    <t xml:space="preserve">			&lt;xs:enumeration value="Medvetandestörning" /&gt;</t>
  </si>
  <si>
    <t xml:space="preserve">			&lt;xs:enumeration value="Kramper" /&gt;</t>
  </si>
  <si>
    <t xml:space="preserve">	&lt;xs:simpleType name="CardiogenicAdmissionCause"&gt;</t>
  </si>
  <si>
    <t xml:space="preserve">			&lt;xs:enumeration value="SeptiskChock" /&gt;</t>
  </si>
  <si>
    <t xml:space="preserve">			&lt;xs:enumeration value="AnafylaktiskChockBlandad" /&gt;</t>
  </si>
  <si>
    <t xml:space="preserve">			&lt;xs:enumeration value="HypovolemBlödning" /&gt;</t>
  </si>
  <si>
    <t xml:space="preserve">			&lt;xs:enumeration value="Arytmi" /&gt;</t>
  </si>
  <si>
    <t xml:space="preserve">			&lt;xs:enumeration value="Hjärtstopp" /&gt;</t>
  </si>
  <si>
    <t xml:space="preserve">			&lt;xs:enumeration value="HypovolemIckeHemorragiskChock" /&gt;</t>
  </si>
  <si>
    <t xml:space="preserve">			&lt;xs:enumeration value="HypovolemHemorragiskChock" /&gt;</t>
  </si>
  <si>
    <t xml:space="preserve">			&lt;xs:enumeration value="KardiogenChock" /&gt;</t>
  </si>
  <si>
    <t xml:space="preserve">			&lt;xs:enumeration value="AnafylaktiskChock" /&gt;</t>
  </si>
  <si>
    <t xml:space="preserve">			&lt;xs:enumeration value="BlandadAltOdefinieradChock" /&gt;</t>
  </si>
  <si>
    <t xml:space="preserve">			&lt;xs:enumeration value="Bröstsmärta" /&gt;</t>
  </si>
  <si>
    <t xml:space="preserve">			&lt;xs:enumeration value="HypertensivKris" /&gt;</t>
  </si>
  <si>
    <t xml:space="preserve">			&lt;xs:enumeration value="KardiovaskulärSvikt" /&gt;</t>
  </si>
  <si>
    <t xml:space="preserve">	&lt;xs:simpleType name="RenalAdmissionCause"&gt;</t>
  </si>
  <si>
    <t xml:space="preserve">			&lt;xs:enumeration value="Njursvikt" /&gt;</t>
  </si>
  <si>
    <t xml:space="preserve">			&lt;xs:enumeration value="PrerenalNjursvikt" /&gt;</t>
  </si>
  <si>
    <t xml:space="preserve">			&lt;xs:enumeration value="PostrenalNjursvikt" /&gt;</t>
  </si>
  <si>
    <t xml:space="preserve">	&lt;xs:simpleType name="RespiratoryAdmissionCause"&gt;</t>
  </si>
  <si>
    <t xml:space="preserve">			&lt;xs:enumeration value="AkutLungsvikt" /&gt;</t>
  </si>
  <si>
    <t xml:space="preserve">			&lt;xs:enumeration value="AkutPåKroniskLungsvikt" /&gt;</t>
  </si>
  <si>
    <t xml:space="preserve">	&lt;xs:simpleType name="HepaticAdmissionCause"&gt;</t>
  </si>
  <si>
    <t xml:space="preserve">			&lt;xs:enumeration value="Leversvikt" /&gt;</t>
  </si>
  <si>
    <t xml:space="preserve">	&lt;xs:simpleType name="HematologicalAdmissionCause"&gt;</t>
  </si>
  <si>
    <t xml:space="preserve">			&lt;xs:enumeration value="Blödningsrubbning" /&gt;</t>
  </si>
  <si>
    <t xml:space="preserve">			&lt;xs:enumeration value="Hemolys" /&gt;</t>
  </si>
  <si>
    <t xml:space="preserve">	&lt;xs:simpleType name="MetabolicAdmissionCause"&gt;</t>
  </si>
  <si>
    <t xml:space="preserve">			&lt;xs:enumeration value="SyraBasAltElektrolytrubbning" /&gt;</t>
  </si>
  <si>
    <t xml:space="preserve">			&lt;xs:enumeration value="HypoAltHypertermi" /&gt;</t>
  </si>
  <si>
    <t xml:space="preserve">			&lt;xs:enumeration value="HypoAltHyperglukemi" /&gt;</t>
  </si>
  <si>
    <t xml:space="preserve">	&lt;xs:simpleType name="GastroIntestinalAdmissionCause"&gt;</t>
  </si>
  <si>
    <t xml:space="preserve">			&lt;xs:enumeration value="Pankreatit" /&gt;</t>
  </si>
  <si>
    <t xml:space="preserve">			&lt;xs:enumeration value="Blödning" /&gt;</t>
  </si>
  <si>
    <t xml:space="preserve">			&lt;xs:enumeration value="AkutOchAnnan" /&gt;</t>
  </si>
  <si>
    <t xml:space="preserve">	&lt;xs:simpleType name="TraumaAdmissionCause"&gt;</t>
  </si>
  <si>
    <t xml:space="preserve">			&lt;xs:enumeration value="Trauma" /&gt;</t>
  </si>
  <si>
    <t xml:space="preserve">	&lt;xs:simpleType name="OtherAdmissionCause"&gt;</t>
  </si>
  <si>
    <t xml:space="preserve">	&lt;xs:complexType name="ArrayOfPreOperationskoder"&gt;</t>
  </si>
  <si>
    <t xml:space="preserve">			&lt;xs:element minOccurs="0" maxOccurs="unbounded" name="PreVtfOperationSession" type="PreOperationskoder" /&gt;</t>
  </si>
  <si>
    <t xml:space="preserve">	&lt;xs:complexType name="PreOperationskoder"&gt;</t>
  </si>
  <si>
    <t xml:space="preserve">			&lt;xs:element minOccurs="1" maxOccurs="1" name="DatumTid" type="xs:dateTime" /&gt;</t>
  </si>
  <si>
    <t xml:space="preserve">			&lt;xs:element minOccurs="0" maxOccurs="1" name="Koder" type="ArrayOfString" /&gt;</t>
  </si>
  <si>
    <t xml:space="preserve">	&lt;xs:complexType name="ArrayOfString"&gt;</t>
  </si>
  <si>
    <t xml:space="preserve">			&lt;xs:element minOccurs="0" maxOccurs="unbounded" name="Kod" type="xs:string" /&gt;</t>
  </si>
  <si>
    <t xml:space="preserve">	&lt;xs:complexType name="ArrayOfBehandlingsStrategiPre2014"&gt;</t>
  </si>
  <si>
    <t xml:space="preserve">			&lt;xs:element minOccurs="0" maxOccurs="unbounded" name="Behandlingsbeslut" type="BehandlingsStrategiPre2014" /&gt;</t>
  </si>
  <si>
    <t xml:space="preserve">	&lt;xs:complexType name="BehandlingsStrategiPre2014"&gt;</t>
  </si>
  <si>
    <t xml:space="preserve">			&lt;xs:element minOccurs="1" maxOccurs="1" name="BeslutTagetVidInskrivning" type="xs:boolean" /&gt;</t>
  </si>
  <si>
    <t xml:space="preserve">			&lt;xs:element minOccurs="0" maxOccurs="1" name="TidBeslutEfterIva" nillable="true" type="xs:dateTime" /&gt;</t>
  </si>
  <si>
    <t xml:space="preserve">			&lt;xs:element minOccurs="1" maxOccurs="1" name="Samråd" type="SamrådMedPre2014" /&gt;</t>
  </si>
  <si>
    <t xml:space="preserve">			&lt;xs:element minOccurs="1" maxOccurs="1" name="Beslut" type="BeslutsSamförstånd" /&gt;</t>
  </si>
  <si>
    <t xml:space="preserve">			&lt;xs:element minOccurs="1" maxOccurs="1" name="Behandlingsbegränsningar" type="xs:boolean" /&gt;</t>
  </si>
  <si>
    <t xml:space="preserve">			&lt;xs:element minOccurs="0" maxOccurs="1" name="Beslutsgrunder" nillable="true" type="BeslutsGrundPre2014" /&gt;</t>
  </si>
  <si>
    <t xml:space="preserve">			&lt;xs:element minOccurs="0" maxOccurs="1" name="SviktandeOrgansystem" nillable="true" type="SviktandeOrgansystem" /&gt;</t>
  </si>
  <si>
    <t xml:space="preserve">			&lt;xs:element minOccurs="0" maxOccurs="1" name="Avstå" nillable="true" type="BehandlingPre2014" /&gt;</t>
  </si>
  <si>
    <t xml:space="preserve">			&lt;xs:element minOccurs="0" maxOccurs="1" name="Avbryta" nillable="true" type="BehandlingPre2014" /&gt;</t>
  </si>
  <si>
    <t xml:space="preserve">	&lt;xs:simpleType name="SamrådMedPre2014"&gt;</t>
  </si>
  <si>
    <t xml:space="preserve">		&lt;xs:list&gt;</t>
  </si>
  <si>
    <t xml:space="preserve">			&lt;xs:simpleType&gt;</t>
  </si>
  <si>
    <t xml:space="preserve">				&lt;xs:restriction base="xs:string"&gt;</t>
  </si>
  <si>
    <t xml:space="preserve">					&lt;xs:enumeration value="Ingen" /&gt;</t>
  </si>
  <si>
    <t xml:space="preserve">					&lt;xs:enumeration value="Läkare" /&gt;</t>
  </si>
  <si>
    <t xml:space="preserve">					&lt;xs:enumeration value="Patient" /&gt;</t>
  </si>
  <si>
    <t xml:space="preserve">					&lt;xs:enumeration value="Närstående" /&gt;</t>
  </si>
  <si>
    <t xml:space="preserve">					&lt;xs:enumeration value="Vårdpersonal" /&gt;</t>
  </si>
  <si>
    <t xml:space="preserve">				&lt;/xs:restriction&gt;</t>
  </si>
  <si>
    <t xml:space="preserve">			&lt;/xs:simpleType&gt;</t>
  </si>
  <si>
    <t xml:space="preserve">		&lt;/xs:list&gt;</t>
  </si>
  <si>
    <t xml:space="preserve">	&lt;xs:simpleType name="BeslutsSamförstånd"&gt;</t>
  </si>
  <si>
    <t xml:space="preserve">	&lt;xs:simpleType name="BeslutsGrundPre2014"&gt;</t>
  </si>
  <si>
    <t xml:space="preserve">					&lt;xs:enumeration value="Autonomi" /&gt;</t>
  </si>
  <si>
    <t xml:space="preserve">					&lt;xs:enumeration value="Akuta" /&gt;</t>
  </si>
  <si>
    <t xml:space="preserve">					&lt;xs:enumeration value="Kroniska" /&gt;</t>
  </si>
  <si>
    <t xml:space="preserve">					&lt;xs:enumeration value="Terapisvikt" /&gt;</t>
  </si>
  <si>
    <t xml:space="preserve">	&lt;xs:simpleType name="SviktandeOrgansystem"&gt;</t>
  </si>
  <si>
    <t xml:space="preserve">					&lt;xs:enumeration value="Cirkulation" /&gt;</t>
  </si>
  <si>
    <t xml:space="preserve">					&lt;xs:enumeration value="Andning" /&gt;</t>
  </si>
  <si>
    <t xml:space="preserve">					&lt;xs:enumeration value="Neurologi" /&gt;</t>
  </si>
  <si>
    <t xml:space="preserve">					&lt;xs:enumeration value="GIkanalen" /&gt;</t>
  </si>
  <si>
    <t xml:space="preserve">					&lt;xs:enumeration value="Njurar" /&gt;</t>
  </si>
  <si>
    <t xml:space="preserve">					&lt;xs:enumeration value="Lever" /&gt;</t>
  </si>
  <si>
    <t xml:space="preserve">					&lt;xs:enumeration value="HematologiAltKoagulation" /&gt;</t>
  </si>
  <si>
    <t xml:space="preserve">	&lt;xs:simpleType name="BehandlingPre2014"&gt;</t>
  </si>
  <si>
    <t xml:space="preserve">					&lt;xs:enumeration value="Inget" /&gt;</t>
  </si>
  <si>
    <t xml:space="preserve">					&lt;xs:enumeration value="InvasivVent" /&gt;</t>
  </si>
  <si>
    <t xml:space="preserve">					&lt;xs:enumeration value="NoninvasivVent" /&gt;</t>
  </si>
  <si>
    <t xml:space="preserve">					&lt;xs:enumeration value="Dialys" /&gt;</t>
  </si>
  <si>
    <t xml:space="preserve">					&lt;xs:enumeration value="HLR" /&gt;</t>
  </si>
  <si>
    <t xml:space="preserve">					&lt;xs:enumeration value="Operation" /&gt;</t>
  </si>
  <si>
    <t xml:space="preserve">					&lt;xs:enumeration value="Blodtransfusion" /&gt;</t>
  </si>
  <si>
    <t xml:space="preserve">					&lt;xs:enumeration value="VasoaktivaLäkemedel" /&gt;</t>
  </si>
  <si>
    <t xml:space="preserve">					&lt;xs:enumeration value="Antibiotika" /&gt;</t>
  </si>
  <si>
    <t xml:space="preserve">					&lt;xs:enumeration value="Nutrition" /&gt;</t>
  </si>
  <si>
    <t xml:space="preserve">					&lt;xs:enumeration value="Pacemaker" /&gt;</t>
  </si>
  <si>
    <t xml:space="preserve">					&lt;xs:enumeration value="Övrigt" /&gt;</t>
  </si>
  <si>
    <t xml:space="preserve">	&lt;xs:complexType name="ArrayOfBehandlingsStrategi2013"&gt;</t>
  </si>
  <si>
    <t xml:space="preserve">			&lt;xs:element minOccurs="0" maxOccurs="unbounded" name="Behandlingsbeslut" type="BehandlingsStrategi2013" /&gt;</t>
  </si>
  <si>
    <t xml:space="preserve">	&lt;xs:complexType name="BehandlingsStrategi2013"&gt;</t>
  </si>
  <si>
    <t xml:space="preserve">			&lt;xs:element minOccurs="1" maxOccurs="1" name="DokumenteratBeslut" type="DokumenteratBehandlingsBeslut2013" /&gt;</t>
  </si>
  <si>
    <t xml:space="preserve">			&lt;xs:element minOccurs="0" maxOccurs="1" name="BeslutTagetFöreIva" nillable="true" type="xs:boolean" /&gt;</t>
  </si>
  <si>
    <t xml:space="preserve">			&lt;xs:element minOccurs="0" maxOccurs="1" name="Beslutsgrunder" nillable="true" type="BeslutsGrund2013" /&gt;</t>
  </si>
  <si>
    <t xml:space="preserve">			&lt;xs:element minOccurs="0" maxOccurs="1" name="Samråd" nillable="true" type="SamrådMed2013" /&gt;</t>
  </si>
  <si>
    <t xml:space="preserve">			&lt;xs:element minOccurs="0" maxOccurs="1" name="Avstå" nillable="true" type="AvståBehandling2013" /&gt;</t>
  </si>
  <si>
    <t xml:space="preserve">			&lt;xs:element minOccurs="0" maxOccurs="1" name="Avbryta" nillable="true" type="AvbrytaBehandling2013" /&gt;</t>
  </si>
  <si>
    <t xml:space="preserve">	&lt;xs:simpleType name="DokumenteratBehandlingsBeslut2013"&gt;</t>
  </si>
  <si>
    <t xml:space="preserve">			&lt;xs:enumeration value="Inga" /&gt;</t>
  </si>
  <si>
    <t xml:space="preserve">			&lt;xs:enumeration value="Behandlingsbegränsningar" /&gt;</t>
  </si>
  <si>
    <t xml:space="preserve">			&lt;xs:enumeration value="BeslutSaknas" /&gt;</t>
  </si>
  <si>
    <t xml:space="preserve">	&lt;xs:simpleType name="BeslutsGrund2013"&gt;</t>
  </si>
  <si>
    <t xml:space="preserve">					&lt;xs:enumeration value="Annan" /&gt;</t>
  </si>
  <si>
    <t xml:space="preserve">	&lt;xs:simpleType name="SamrådMed2013"&gt;</t>
  </si>
  <si>
    <t xml:space="preserve">					&lt;xs:enumeration value="Legitimerad" /&gt;</t>
  </si>
  <si>
    <t xml:space="preserve">	&lt;xs:simpleType name="AvståBehandling2013"&gt;</t>
  </si>
  <si>
    <t xml:space="preserve">					&lt;xs:enumeration value="Njurersättningsterapi" /&gt;</t>
  </si>
  <si>
    <t xml:space="preserve">					&lt;xs:enumeration value="HjärtLungRäddning" /&gt;</t>
  </si>
  <si>
    <t xml:space="preserve">	&lt;xs:simpleType name="AvbrytaBehandling2013"&gt;</t>
  </si>
  <si>
    <t xml:space="preserve">	&lt;xs:complexType name="SAPS3"&gt;</t>
  </si>
  <si>
    <t xml:space="preserve">			&lt;xs:element minOccurs="1" maxOccurs="1" name="CancerTerapi" type="xs:boolean" /&gt;</t>
  </si>
  <si>
    <t xml:space="preserve">			&lt;xs:element minOccurs="1" maxOccurs="1" name="KronHjärtsvikt" type="xs:boolean" /&gt;</t>
  </si>
  <si>
    <t xml:space="preserve">			&lt;xs:element minOccurs="1" maxOccurs="1" name="Blodmalignitet" type="xs:boolean" /&gt;</t>
  </si>
  <si>
    <t xml:space="preserve">			&lt;xs:element minOccurs="1" maxOccurs="1" name="Cirrhos" type="xs:boolean" /&gt;</t>
  </si>
  <si>
    <t xml:space="preserve">			&lt;xs:element minOccurs="1" maxOccurs="1" name="AIDS" type="xs:boolean" /&gt;</t>
  </si>
  <si>
    <t xml:space="preserve">			&lt;xs:element minOccurs="1" maxOccurs="1" name="Cancer" type="xs:boolean" /&gt;</t>
  </si>
  <si>
    <t xml:space="preserve">			&lt;xs:element minOccurs="1" maxOccurs="1" name="TidPåSjukhus" type="xs:short" /&gt;</t>
  </si>
  <si>
    <t xml:space="preserve">			&lt;xs:element minOccurs="1" maxOccurs="1" name="Vårdplats" type="CarePlaceBeforeAdmission" /&gt;</t>
  </si>
  <si>
    <t xml:space="preserve">			&lt;xs:element minOccurs="1" maxOccurs="1" name="Terapi" type="MajorTherapeuticOptionsBeforeAdmission" /&gt;</t>
  </si>
  <si>
    <t xml:space="preserve">			&lt;xs:element minOccurs="0" maxOccurs="1" name="Operationstyp" nillable="true" type="OperationType" /&gt;</t>
  </si>
  <si>
    <t xml:space="preserve">			&lt;xs:element minOccurs="1" maxOccurs="1" name="AkutInfNosokomial" type="xs:boolean" /&gt;</t>
  </si>
  <si>
    <t xml:space="preserve">			&lt;xs:element minOccurs="1" maxOccurs="1" name="AkutInfDjupLuftväg" type="xs:boolean" /&gt;</t>
  </si>
  <si>
    <t xml:space="preserve">			&lt;xs:element minOccurs="0" maxOccurs="1" name="GCS_Ögon" nillable="true" type="GCSEyeResponseClassification" /&gt;</t>
  </si>
  <si>
    <t xml:space="preserve">			&lt;xs:element minOccurs="0" maxOccurs="1" name="GCS_Verbal" nillable="true" type="GCSVerbalResponseClassification" /&gt;</t>
  </si>
  <si>
    <t xml:space="preserve">			&lt;xs:element minOccurs="0" maxOccurs="1" name="GCS_Motorik" nillable="true" type="GCSMotoricResponseClassification" /&gt;</t>
  </si>
  <si>
    <t xml:space="preserve">			&lt;xs:element minOccurs="0" maxOccurs="1" name="RLS85" nillable="true" type="RLS85Classification" /&gt;</t>
  </si>
  <si>
    <t xml:space="preserve">			&lt;xs:element minOccurs="0" maxOccurs="1" name="Bilirubin" nillable="true" type="xs:decimal" /&gt;</t>
  </si>
  <si>
    <t xml:space="preserve">			&lt;xs:element minOccurs="0" maxOccurs="1" name="Kroppstemperatur" nillable="true" type="xs:decimal" /&gt;</t>
  </si>
  <si>
    <t xml:space="preserve">			&lt;xs:element minOccurs="0" maxOccurs="1" name="Kreatinin" nillable="true" type="xs:decimal" /&gt;</t>
  </si>
  <si>
    <t xml:space="preserve">			&lt;xs:element minOccurs="0" maxOccurs="1" name="Hjärtfrekvens" nillable="true" type="xs:short" /&gt;</t>
  </si>
  <si>
    <t xml:space="preserve">			&lt;xs:element minOccurs="0" maxOccurs="1" name="B-Leukocyter" nillable="true" type="xs:decimal" /&gt;</t>
  </si>
  <si>
    <t xml:space="preserve">			&lt;xs:element minOccurs="0" maxOccurs="1" name="aB-pH" nillable="true" type="xs:decimal" /&gt;</t>
  </si>
  <si>
    <t xml:space="preserve">			&lt;xs:element minOccurs="0" maxOccurs="1" name="B-Trombocyt" nillable="true" type="xs:short" /&gt;</t>
  </si>
  <si>
    <t xml:space="preserve">			&lt;xs:element minOccurs="0" maxOccurs="1" name="Syst_BT" nillable="true" type="xs:short" /&gt;</t>
  </si>
  <si>
    <t xml:space="preserve">			&lt;xs:element minOccurs="0" maxOccurs="1" name="FiO2" nillable="true" type="xs:short" /&gt;</t>
  </si>
  <si>
    <t xml:space="preserve">			&lt;xs:element minOccurs="0" maxOccurs="1" name="PaO2" nillable="true" type="xs:decimal" /&gt;</t>
  </si>
  <si>
    <t xml:space="preserve">			&lt;xs:element minOccurs="0" maxOccurs="1" name="Ventilation" nillable="true" type="xs:boolean" /&gt;</t>
  </si>
  <si>
    <t xml:space="preserve">	&lt;xs:simpleType name="CarePlaceBeforeAdmission"&gt;</t>
  </si>
  <si>
    <t xml:space="preserve">			&lt;xs:enumeration value="AnnanAvdelning" /&gt;</t>
  </si>
  <si>
    <t xml:space="preserve">			&lt;xs:enumeration value="Uppvakning" /&gt;</t>
  </si>
  <si>
    <t xml:space="preserve">			&lt;xs:enumeration value="Intermediär" /&gt;</t>
  </si>
  <si>
    <t xml:space="preserve">	&lt;xs:simpleType name="MajorTherapeuticOptionsBeforeAdmission"&gt;</t>
  </si>
  <si>
    <t xml:space="preserve">			&lt;xs:enumeration value="VasoaktivaFarmaka" /&gt;</t>
  </si>
  <si>
    <t xml:space="preserve">	&lt;xs:simpleType name="OperationType"&gt;</t>
  </si>
  <si>
    <t xml:space="preserve">			&lt;xs:enumeration value="Transplantation" /&gt;</t>
  </si>
  <si>
    <t xml:space="preserve">			&lt;xs:enumeration value="IsoleratTrauma" /&gt;</t>
  </si>
  <si>
    <t xml:space="preserve">			&lt;xs:enumeration value="MultipeltTrauma" /&gt;</t>
  </si>
  <si>
    <t xml:space="preserve">			&lt;xs:enumeration value="Hjärtkirurgi" /&gt;</t>
  </si>
  <si>
    <t xml:space="preserve">	&lt;xs:simpleType name="GCSEyeResponseClassification"&gt;</t>
  </si>
  <si>
    <t xml:space="preserve">			&lt;xs:enumeration value="1" /&gt;</t>
  </si>
  <si>
    <t xml:space="preserve">			&lt;xs:enumeration value="2" /&gt;</t>
  </si>
  <si>
    <t xml:space="preserve">			&lt;xs:enumeration value="3" /&gt;</t>
  </si>
  <si>
    <t xml:space="preserve">			&lt;xs:enumeration value="4" /&gt;</t>
  </si>
  <si>
    <t xml:space="preserve">	&lt;xs:simpleType name="GCSVerbalResponseClassification"&gt;</t>
  </si>
  <si>
    <t xml:space="preserve">			&lt;xs:enumeration value="5" /&gt;</t>
  </si>
  <si>
    <t xml:space="preserve">	&lt;xs:simpleType name="GCSMotoricResponseClassification"&gt;</t>
  </si>
  <si>
    <t xml:space="preserve">			&lt;xs:enumeration value="6" /&gt;</t>
  </si>
  <si>
    <t xml:space="preserve">	&lt;xs:simpleType name="RLS85Classification"&gt;</t>
  </si>
  <si>
    <t xml:space="preserve">			&lt;xs:enumeration value="7" /&gt;</t>
  </si>
  <si>
    <t xml:space="preserve">			&lt;xs:enumeration value="8" /&gt;</t>
  </si>
  <si>
    <t xml:space="preserve">	&lt;xs:complexType name="Higgins"&gt;</t>
  </si>
  <si>
    <t xml:space="preserve">			&lt;xs:element minOccurs="0" maxOccurs="1" name="Intagningsorsak" type="xs:string" /&gt;</t>
  </si>
  <si>
    <t xml:space="preserve">			&lt;xs:element minOccurs="0" maxOccurs="1" name="Higginsstatus" nillable="true" type="HigginsStatus" /&gt;</t>
  </si>
  <si>
    <t xml:space="preserve">			&lt;xs:element minOccurs="0" maxOccurs="1" name="AntalHjärtop" nillable="true" type="xs:short" /&gt;</t>
  </si>
  <si>
    <t xml:space="preserve">			&lt;xs:element minOccurs="0" maxOccurs="1" name="TidKärlkirurgi" nillable="true" type="xs:boolean" /&gt;</t>
  </si>
  <si>
    <t xml:space="preserve">			&lt;xs:element minOccurs="0" maxOccurs="1" name="Vikt" nillable="true" type="xs:short" /&gt;</t>
  </si>
  <si>
    <t xml:space="preserve">			&lt;xs:element minOccurs="0" maxOccurs="1" name="Längd" nillable="true" type="xs:short" /&gt;</t>
  </si>
  <si>
    <t xml:space="preserve">			&lt;xs:element minOccurs="0" maxOccurs="1" name="KreaPreop" nillable="true" type="xs:short" /&gt;</t>
  </si>
  <si>
    <t xml:space="preserve">			&lt;xs:element minOccurs="0" maxOccurs="1" name="AlbPreop" nillable="true" type="xs:short" /&gt;</t>
  </si>
  <si>
    <t xml:space="preserve">			&lt;xs:element minOccurs="0" maxOccurs="1" name="ECCtid" nillable="true" type="xs:short" /&gt;</t>
  </si>
  <si>
    <t xml:space="preserve">			&lt;xs:element minOccurs="0" maxOccurs="1" name="Ballongpump" nillable="true" type="xs:boolean" /&gt;</t>
  </si>
  <si>
    <t xml:space="preserve">			&lt;xs:element minOccurs="0" maxOccurs="1" name="Inandningsoxygen" nillable="true" type="xs:short" /&gt;</t>
  </si>
  <si>
    <t xml:space="preserve">			&lt;xs:element minOccurs="0" maxOccurs="1" name="ArtPCO2" nillable="true" type="xs:decimal" /&gt;</t>
  </si>
  <si>
    <t xml:space="preserve">			&lt;xs:element minOccurs="0" maxOccurs="1" name="ArtPO2" nillable="true" type="xs:decimal" /&gt;</t>
  </si>
  <si>
    <t xml:space="preserve">			&lt;xs:element minOccurs="0" maxOccurs="1" name="ArtO2" nillable="true" type="xs:short" /&gt;</t>
  </si>
  <si>
    <t xml:space="preserve">			&lt;xs:element minOccurs="0" maxOccurs="1" name="BlandvenösO2" nillable="true" type="xs:short" /&gt;</t>
  </si>
  <si>
    <t xml:space="preserve">			&lt;xs:element minOccurs="0" maxOccurs="1" name="CentralvenösO2" nillable="true" type="xs:short" /&gt;</t>
  </si>
  <si>
    <t xml:space="preserve">			&lt;xs:element minOccurs="0" maxOccurs="1" name="CVP" nillable="true" type="xs:short" /&gt;</t>
  </si>
  <si>
    <t xml:space="preserve">			&lt;xs:element minOccurs="0" maxOccurs="1" name="BasÖverskott" nillable="true" type="xs:decimal" /&gt;</t>
  </si>
  <si>
    <t xml:space="preserve">			&lt;xs:element minOccurs="0" maxOccurs="1" name="AktiveradTeda" nillable="true" type="xs:boolean" /&gt;</t>
  </si>
  <si>
    <t xml:space="preserve">			&lt;xs:element minOccurs="0" maxOccurs="1" name="Intub" nillable="true" type="xs:boolean" /&gt;</t>
  </si>
  <si>
    <t xml:space="preserve">			&lt;xs:element minOccurs="0" maxOccurs="1" name="AoTångtid" nillable="true" type="xs:short" /&gt;</t>
  </si>
  <si>
    <t xml:space="preserve">	&lt;xs:simpleType name="HigginsStatus"&gt;</t>
  </si>
  <si>
    <t xml:space="preserve">			&lt;xs:enumeration value="Fullständig" /&gt;</t>
  </si>
  <si>
    <t xml:space="preserve">			&lt;xs:enumeration value="EjFullständig" /&gt;</t>
  </si>
  <si>
    <t xml:space="preserve">	&lt;xs:complexType name="ClinicalFrailtyScaleData"&gt;</t>
  </si>
  <si>
    <t xml:space="preserve">			&lt;xs:element minOccurs="0" maxOccurs="1" name="Bedömning" nillable="true" type="ClinicalFrailtyScale" /&gt;</t>
  </si>
  <si>
    <t xml:space="preserve">			&lt;xs:element minOccurs="0" maxOccurs="1" name="Bortfallsorsak" nillable="true" type="ClinicalFrailtyScaleBortfallsOrsak" /&gt;</t>
  </si>
  <si>
    <t xml:space="preserve">	&lt;xs:simpleType name="ClinicalFrailtyScale"&gt;</t>
  </si>
  <si>
    <t xml:space="preserve">			&lt;xs:enumeration value="9" /&gt;</t>
  </si>
  <si>
    <t xml:space="preserve">	&lt;xs:simpleType name="ClinicalFrailtyScaleBortfallsOrsak"&gt;</t>
  </si>
  <si>
    <t xml:space="preserve">			&lt;xs:enumeration value="KanEjFastställas" /&gt;</t>
  </si>
  <si>
    <t xml:space="preserve">			&lt;xs:enumeration value="EjEftersökt" /&gt;</t>
  </si>
  <si>
    <t xml:space="preserve">			&lt;xs:enumeration value="EjLokalaKriterier" /&gt;</t>
  </si>
  <si>
    <t xml:space="preserve">	&lt;xs:complexType name="PIM2"&gt;</t>
  </si>
  <si>
    <t xml:space="preserve">			&lt;xs:element minOccurs="1" maxOccurs="1" name="Elektivt" type="xs:boolean" /&gt;</t>
  </si>
  <si>
    <t xml:space="preserve">			&lt;xs:element minOccurs="1" maxOccurs="1" name="PostOp" type="xs:boolean" /&gt;</t>
  </si>
  <si>
    <t xml:space="preserve">			&lt;xs:element minOccurs="1" maxOccurs="1" name="Hjärtlungmaskin" type="xs:boolean" /&gt;</t>
  </si>
  <si>
    <t xml:space="preserve">			&lt;xs:element minOccurs="1" maxOccurs="1" name="Högriskdiagnos" type="HighRiskDiagnosisPIM2" /&gt;</t>
  </si>
  <si>
    <t xml:space="preserve">			&lt;xs:element minOccurs="1" maxOccurs="1" name="Lågriskdiagnos" type="LowRiskDiagnosisPIM2" /&gt;</t>
  </si>
  <si>
    <t xml:space="preserve">			&lt;xs:element minOccurs="0" maxOccurs="1" name="IngenLjusreaktion" nillable="true" type="xs:boolean" /&gt;</t>
  </si>
  <si>
    <t xml:space="preserve">			&lt;xs:element minOccurs="1" maxOccurs="1" name="MekaniskVent" type="xs:boolean" /&gt;</t>
  </si>
  <si>
    <t xml:space="preserve">			&lt;xs:element minOccurs="0" maxOccurs="1" name="SystolisktTryckSaknas" nillable="true" type="SystolicPressureMissingReason" /&gt;</t>
  </si>
  <si>
    <t xml:space="preserve">			&lt;xs:element minOccurs="0" maxOccurs="1" name="Systoliskt" nillable="true" type="xs:int" /&gt;</t>
  </si>
  <si>
    <t xml:space="preserve">			&lt;xs:element minOccurs="0" maxOccurs="1" name="FiO2" nillable="true" type="xs:int" /&gt;</t>
  </si>
  <si>
    <t xml:space="preserve">	&lt;xs:simpleType name="HighRiskDiagnosisPIM2"&gt;</t>
  </si>
  <si>
    <t xml:space="preserve">			&lt;xs:enumeration value="0" /&gt;</t>
  </si>
  <si>
    <t xml:space="preserve">	&lt;xs:simpleType name="LowRiskDiagnosisPIM2"&gt;</t>
  </si>
  <si>
    <t xml:space="preserve">	&lt;xs:simpleType name="SystolicPressureMissingReason"&gt;</t>
  </si>
  <si>
    <t xml:space="preserve">			&lt;xs:enumeration value="VärdeOkänt" /&gt;</t>
  </si>
  <si>
    <t xml:space="preserve">			&lt;xs:enumeration value="IckeMätbart" /&gt;</t>
  </si>
  <si>
    <t xml:space="preserve">			&lt;xs:enumeration value="Hjärtstillestånd" /&gt;</t>
  </si>
  <si>
    <t xml:space="preserve">			&lt;xs:enumeration value="Saknas" /&gt;</t>
  </si>
  <si>
    <t xml:space="preserve">	&lt;xs:complexType name="PIM3"&gt;</t>
  </si>
  <si>
    <t xml:space="preserve">			&lt;xs:element minOccurs="1" maxOccurs="1" name="PostOp" type="PostoperativeCare" /&gt;</t>
  </si>
  <si>
    <t xml:space="preserve">			&lt;xs:element minOccurs="1" maxOccurs="1" name="MycketHögrisk" type="VeryHighRiskDiagnosisPIM3" /&gt;</t>
  </si>
  <si>
    <t xml:space="preserve">			&lt;xs:element minOccurs="1" maxOccurs="1" name="Högrisk" type="HighRiskDiagnosisPIM3" /&gt;</t>
  </si>
  <si>
    <t xml:space="preserve">			&lt;xs:element minOccurs="1" maxOccurs="1" name="Lågrisk" type="LowRiskDiagnosisPIM3" /&gt;</t>
  </si>
  <si>
    <t xml:space="preserve">			&lt;xs:element minOccurs="0" maxOccurs="1" name="LjusstelaPupiller" nillable="true" type="xs:boolean" /&gt;</t>
  </si>
  <si>
    <t xml:space="preserve">			&lt;xs:element minOccurs="0" maxOccurs="1" name="SpO2" nillable="true" type="xs:int" /&gt;</t>
  </si>
  <si>
    <t xml:space="preserve">			&lt;xs:element minOccurs="0" maxOccurs="1" name="Laktat" nillable="true" type="xs:decimal" /&gt;</t>
  </si>
  <si>
    <t xml:space="preserve">	&lt;xs:simpleType name="PostoperativeCare"&gt;</t>
  </si>
  <si>
    <t xml:space="preserve">	&lt;xs:simpleType name="VeryHighRiskDiagnosisPIM3"&gt;</t>
  </si>
  <si>
    <t xml:space="preserve">	&lt;xs:simpleType name="HighRiskDiagnosisPIM3"&gt;</t>
  </si>
  <si>
    <t xml:space="preserve">	&lt;xs:simpleType name="LowRiskDiagnosisPIM3"&gt;</t>
  </si>
  <si>
    <t xml:space="preserve">	&lt;xs:complexType name="SOFAData"&gt;</t>
  </si>
  <si>
    <t xml:space="preserve">			&lt;xs:element minOccurs="0" maxOccurs="1" name="Version" nillable="true" type="SOFAVersion" /&gt;</t>
  </si>
  <si>
    <t xml:space="preserve">			&lt;xs:element minOccurs="0" maxOccurs="unbounded" name="SOFA" type="SOFA" /&gt;</t>
  </si>
  <si>
    <t xml:space="preserve">	&lt;xs:simpleType name="SOFAVersion"&gt;</t>
  </si>
  <si>
    <t xml:space="preserve">	&lt;xs:complexType name="SOFA"&gt;</t>
  </si>
  <si>
    <t xml:space="preserve">		&lt;xs:complexContent mixed="false"&gt;</t>
  </si>
  <si>
    <t xml:space="preserve">			&lt;xs:extension base="SOFABase"&gt;</t>
  </si>
  <si>
    <t xml:space="preserve">				&lt;xs:sequence&gt;</t>
  </si>
  <si>
    <t xml:space="preserve">					&lt;xs:element minOccurs="1" maxOccurs="1" name="SOFATyp" type="SOFATyp" /&gt;</t>
  </si>
  <si>
    <t xml:space="preserve">					&lt;xs:element minOccurs="0" maxOccurs="1" name="Datum" nillable="true" type="xs:date" /&gt;</t>
  </si>
  <si>
    <t xml:space="preserve">				&lt;/xs:sequence&gt;</t>
  </si>
  <si>
    <t xml:space="preserve">			&lt;/xs:extension&gt;</t>
  </si>
  <si>
    <t xml:space="preserve">		&lt;/xs:complexContent&gt;</t>
  </si>
  <si>
    <t xml:space="preserve">	&lt;xs:complexType name="SOFABase"&gt;</t>
  </si>
  <si>
    <t xml:space="preserve">			&lt;xs:element minOccurs="1" maxOccurs="1" name="SOFAStatus" type="SOFAStatus" /&gt;</t>
  </si>
  <si>
    <t xml:space="preserve">			&lt;xs:element minOccurs="0" maxOccurs="1" name="Oxygeneringsindex" nillable="true" type="xs:int" /&gt;</t>
  </si>
  <si>
    <t xml:space="preserve">			&lt;xs:element minOccurs="0" maxOccurs="1" name="Trombocyter" nillable="true" type="xs:short" /&gt;</t>
  </si>
  <si>
    <t xml:space="preserve">			&lt;xs:element minOccurs="0" maxOccurs="1" name="Bilirubin" nillable="true" type="xs:int" /&gt;</t>
  </si>
  <si>
    <t xml:space="preserve">			&lt;xs:element minOccurs="0" maxOccurs="1" name="MAP" nillable="true" type="xs:int" /&gt;</t>
  </si>
  <si>
    <t xml:space="preserve">			&lt;xs:element minOccurs="0" maxOccurs="1" name="Dopamin" nillable="true" type="SOFADopamin" /&gt;</t>
  </si>
  <si>
    <t xml:space="preserve">			&lt;xs:element minOccurs="0" maxOccurs="1" name="Noradrenalin" nillable="true" type="SOFANoradrenalin" /&gt;</t>
  </si>
  <si>
    <t xml:space="preserve">			&lt;xs:element minOccurs="0" maxOccurs="1" name="Adrenalin" nillable="true" type="SOFAAdrenalin" /&gt;</t>
  </si>
  <si>
    <t xml:space="preserve">			&lt;xs:element minOccurs="0" maxOccurs="1" name="Dobutamin" nillable="true" type="xs:boolean" /&gt;</t>
  </si>
  <si>
    <t xml:space="preserve">			&lt;xs:element minOccurs="0" maxOccurs="1" name="Levosimendan" nillable="true" type="xs:boolean" /&gt;</t>
  </si>
  <si>
    <t xml:space="preserve">			&lt;xs:element minOccurs="0" maxOccurs="1" name="Vasopressin" nillable="true" type="xs:boolean" /&gt;</t>
  </si>
  <si>
    <t xml:space="preserve">			&lt;xs:element minOccurs="0" maxOccurs="1" name="Kreatinin" nillable="true" type="xs:int" /&gt;</t>
  </si>
  <si>
    <t xml:space="preserve">			&lt;xs:element minOccurs="0" maxOccurs="1" name="Diures" nillable="true" type="xs:int" /&gt;</t>
  </si>
  <si>
    <t xml:space="preserve">	&lt;xs:simpleType name="SOFAStatus"&gt;</t>
  </si>
  <si>
    <t xml:space="preserve">			&lt;xs:enumeration value="MedicinskIndikationSaknas" /&gt;</t>
  </si>
  <si>
    <t xml:space="preserve">			&lt;xs:enumeration value="AnnanOrsak" /&gt;</t>
  </si>
  <si>
    <t xml:space="preserve">	&lt;xs:simpleType name="SOFADopamin"&gt;</t>
  </si>
  <si>
    <t xml:space="preserve">			&lt;xs:enumeration value="Nivå1" /&gt;</t>
  </si>
  <si>
    <t xml:space="preserve">			&lt;xs:enumeration value="Nivå2" /&gt;</t>
  </si>
  <si>
    <t xml:space="preserve">			&lt;xs:enumeration value="Nivå3" /&gt;</t>
  </si>
  <si>
    <t xml:space="preserve">	&lt;xs:simpleType name="SOFANoradrenalin"&gt;</t>
  </si>
  <si>
    <t xml:space="preserve">	&lt;xs:simpleType name="SOFAAdrenalin"&gt;</t>
  </si>
  <si>
    <t xml:space="preserve">	&lt;xs:complexType name="DagligSOFA"&gt;</t>
  </si>
  <si>
    <t xml:space="preserve">					&lt;xs:element minOccurs="1" maxOccurs="1" name="Datum" type="xs:date" /&gt;</t>
  </si>
  <si>
    <t xml:space="preserve">	&lt;xs:simpleType name="SOFATyp"&gt;</t>
  </si>
  <si>
    <t xml:space="preserve">			&lt;xs:enumeration value="Intagning" /&gt;</t>
  </si>
  <si>
    <t xml:space="preserve">			&lt;xs:enumeration value="Daglig" /&gt;</t>
  </si>
  <si>
    <t xml:space="preserve">			&lt;xs:enumeration value="Utskrivning" /&gt;</t>
  </si>
  <si>
    <t xml:space="preserve">	&lt;xs:complexType name="ArrayOfDagligSOFA"&gt;</t>
  </si>
  <si>
    <t xml:space="preserve">			&lt;xs:element minOccurs="0" maxOccurs="unbounded" name="DagligSOFA" type="DagligSOFA" /&gt;</t>
  </si>
  <si>
    <t xml:space="preserve">	&lt;xs:complexType name="Avliden2009"&gt;</t>
  </si>
  <si>
    <t xml:space="preserve">			&lt;xs:element minOccurs="1" maxOccurs="1" name="Hjärnskada" type="TeckenHjärnskada2009" /&gt;</t>
  </si>
  <si>
    <t xml:space="preserve">			&lt;xs:element minOccurs="0" maxOccurs="1" name="OrsakHjärnskada" nillable="true" type="OrsakHjärnskada2009" /&gt;</t>
  </si>
  <si>
    <t xml:space="preserve">			&lt;xs:element minOccurs="1" maxOccurs="1" name="Ventilation" type="xs:boolean" /&gt;</t>
  </si>
  <si>
    <t xml:space="preserve">			&lt;xs:element minOccurs="1" maxOccurs="1" name="Konstaterat" type="DödsfallKonstateratGenom2009" /&gt;</t>
  </si>
  <si>
    <t xml:space="preserve">			&lt;xs:element minOccurs="0" maxOccurs="1" name="Diagnostik" nillable="true" type="OrsakDödsfallEjDirektaKriterier2009" /&gt;</t>
  </si>
  <si>
    <t xml:space="preserve">			&lt;xs:element minOccurs="0" maxOccurs="1" name="Koordinator" nillable="true" type="xs:boolean" /&gt;</t>
  </si>
  <si>
    <t xml:space="preserve">			&lt;xs:element minOccurs="0" maxOccurs="1" name="Kontraindikation" nillable="true" type="SvarKontraindikation" /&gt;</t>
  </si>
  <si>
    <t xml:space="preserve">			&lt;xs:element minOccurs="0" maxOccurs="1" name="MöjligDonator" type="MöjligDonator2009" /&gt;</t>
  </si>
  <si>
    <t xml:space="preserve">			&lt;xs:element minOccurs="0" maxOccurs="1" name="Beslutad" type="BeslutadOrgandonation2009" /&gt;</t>
  </si>
  <si>
    <t xml:space="preserve">			&lt;xs:element minOccurs="1" maxOccurs="1" name="Granskad" type="xs:boolean" /&gt;</t>
  </si>
  <si>
    <t xml:space="preserve">	&lt;xs:simpleType name="TeckenHjärnskada2009"&gt;</t>
  </si>
  <si>
    <t xml:space="preserve">					&lt;xs:enumeration value="Nej" /&gt;</t>
  </si>
  <si>
    <t xml:space="preserve">					&lt;xs:enumeration value="Pupiller" /&gt;</t>
  </si>
  <si>
    <t xml:space="preserve">					&lt;xs:enumeration value="Reflex" /&gt;</t>
  </si>
  <si>
    <t xml:space="preserve">					&lt;xs:enumeration value="RLS8" /&gt;</t>
  </si>
  <si>
    <t xml:space="preserve">					&lt;xs:enumeration value="Annat" /&gt;</t>
  </si>
  <si>
    <t xml:space="preserve">	&lt;xs:simpleType name="OrsakHjärnskada2009"&gt;</t>
  </si>
  <si>
    <t xml:space="preserve">					&lt;xs:enumeration value="IntrakraniellBlödningAltInfarkt" /&gt;</t>
  </si>
  <si>
    <t xml:space="preserve">					&lt;xs:enumeration value="Skalltrauma" /&gt;</t>
  </si>
  <si>
    <t xml:space="preserve">					&lt;xs:enumeration value="Anoxi" /&gt;</t>
  </si>
  <si>
    <t xml:space="preserve">	&lt;xs:simpleType name="DödsfallKonstateratGenom2009"&gt;</t>
  </si>
  <si>
    <t xml:space="preserve">					&lt;xs:enumeration value="Indirekta" /&gt;</t>
  </si>
  <si>
    <t xml:space="preserve">					&lt;xs:enumeration value="Klinisk" /&gt;</t>
  </si>
  <si>
    <t xml:space="preserve">					&lt;xs:enumeration value="Fyrkärlsangiografi" /&gt;</t>
  </si>
  <si>
    <t xml:space="preserve">	&lt;xs:simpleType name="OrsakDödsfallEjDirektaKriterier2009"&gt;</t>
  </si>
  <si>
    <t xml:space="preserve">					&lt;xs:enumeration value="Avbruten" /&gt;</t>
  </si>
  <si>
    <t xml:space="preserve">					&lt;xs:enumeration value="Avstår" /&gt;</t>
  </si>
  <si>
    <t xml:space="preserve">					&lt;xs:enumeration value="Olämplig" /&gt;</t>
  </si>
  <si>
    <t xml:space="preserve">					&lt;xs:enumeration value="EjÅterställd" /&gt;</t>
  </si>
  <si>
    <t xml:space="preserve">					&lt;xs:enumeration value="EjUppmärksammad" /&gt;</t>
  </si>
  <si>
    <t xml:space="preserve">					&lt;xs:enumeration value="Negativ" /&gt;</t>
  </si>
  <si>
    <t xml:space="preserve">					&lt;xs:enumeration value="EjRadiologisk" /&gt;</t>
  </si>
  <si>
    <t xml:space="preserve">					&lt;xs:enumeration value="EjKlinisk" /&gt;</t>
  </si>
  <si>
    <t xml:space="preserve">					&lt;xs:enumeration value="EjMisstänkt" /&gt;</t>
  </si>
  <si>
    <t xml:space="preserve">	&lt;xs:simpleType name="SvarKontraindikation"&gt;</t>
  </si>
  <si>
    <t xml:space="preserve">					&lt;xs:enumeration value="Medicinska" /&gt;</t>
  </si>
  <si>
    <t xml:space="preserve">					&lt;xs:enumeration value="Rättsmedicinska" /&gt;</t>
  </si>
  <si>
    <t xml:space="preserve">	&lt;xs:complexType name="MöjligDonator2009"&gt;</t>
  </si>
  <si>
    <t xml:space="preserve">			&lt;xs:element minOccurs="1" maxOccurs="1" name="Inställning" type="xs:boolean" /&gt;</t>
  </si>
  <si>
    <t xml:space="preserve">			&lt;xs:element minOccurs="0" maxOccurs="1" name="InställningKänd" type="DonatorInställningKänd2009" /&gt;</t>
  </si>
  <si>
    <t xml:space="preserve">			&lt;xs:element minOccurs="0" maxOccurs="1" name="InställningOkänd" nillable="true" type="DonatorInställningOkänd2009" /&gt;</t>
  </si>
  <si>
    <t xml:space="preserve">	&lt;xs:complexType name="DonatorInställningKänd2009"&gt;</t>
  </si>
  <si>
    <t xml:space="preserve">			&lt;xs:element minOccurs="1" maxOccurs="1" name="Positiv" type="xs:boolean" /&gt;</t>
  </si>
  <si>
    <t xml:space="preserve">			&lt;xs:element minOccurs="1" maxOccurs="1" name="Dokumentationssätt" type="DonatorKäntDokumentationsSätt2009" /&gt;</t>
  </si>
  <si>
    <t xml:space="preserve">	&lt;xs:simpleType name="DonatorKäntDokumentationsSätt2009"&gt;</t>
  </si>
  <si>
    <t xml:space="preserve">					&lt;xs:enumeration value="Muntlig" /&gt;</t>
  </si>
  <si>
    <t xml:space="preserve">					&lt;xs:enumeration value="Skriftlig" /&gt;</t>
  </si>
  <si>
    <t xml:space="preserve">					&lt;xs:enumeration value="Donationsregistret" /&gt;</t>
  </si>
  <si>
    <t xml:space="preserve">	&lt;xs:simpleType name="DonatorInställningOkänd2009"&gt;</t>
  </si>
  <si>
    <t xml:space="preserve">			&lt;xs:enumeration value="FörmodatSamtycke" /&gt;</t>
  </si>
  <si>
    <t xml:space="preserve">			&lt;xs:enumeration value="NärståendeVetorätt" /&gt;</t>
  </si>
  <si>
    <t xml:space="preserve">			&lt;xs:enumeration value="NärståendeSaknades" /&gt;</t>
  </si>
  <si>
    <t xml:space="preserve">			&lt;xs:enumeration value="EjInformerat" /&gt;</t>
  </si>
  <si>
    <t xml:space="preserve">			&lt;xs:enumeration value="NärståendeOense" /&gt;</t>
  </si>
  <si>
    <t xml:space="preserve">			&lt;xs:enumeration value="EjIdentifierad" /&gt;</t>
  </si>
  <si>
    <t xml:space="preserve">	&lt;xs:complexType name="BeslutadOrgandonation2009"&gt;</t>
  </si>
  <si>
    <t xml:space="preserve">			&lt;xs:element minOccurs="1" maxOccurs="1" name="Planerad" type="xs:boolean" /&gt;</t>
  </si>
  <si>
    <t xml:space="preserve">			&lt;xs:element minOccurs="0" maxOccurs="1" name="Genomförd" nillable="true" type="GenomfördesOrganDonation2009" /&gt;</t>
  </si>
  <si>
    <t xml:space="preserve">	&lt;xs:simpleType name="GenomfördesOrganDonation2009"&gt;</t>
  </si>
  <si>
    <t xml:space="preserve">					&lt;xs:enumeration value="Ja" /&gt;</t>
  </si>
  <si>
    <t xml:space="preserve">					&lt;xs:enumeration value="Cirkulationskollaps" /&gt;</t>
  </si>
  <si>
    <t xml:space="preserve">					&lt;xs:enumeration value="Nytillkomna" /&gt;</t>
  </si>
  <si>
    <t xml:space="preserve">					&lt;xs:enumeration value="RättsmedicinsktVeto" /&gt;</t>
  </si>
  <si>
    <t xml:space="preserve">					&lt;xs:enumeration value="MottagareSaknades" /&gt;</t>
  </si>
  <si>
    <t xml:space="preserve">					&lt;xs:enumeration value="NärståendeVeto" /&gt;</t>
  </si>
  <si>
    <t xml:space="preserve">					&lt;xs:enumeration value="Organisatoriska" /&gt;</t>
  </si>
  <si>
    <t xml:space="preserve">	&lt;xs:complexType name="Avliden2016"&gt;</t>
  </si>
  <si>
    <t xml:space="preserve">			&lt;xs:element minOccurs="1" maxOccurs="1" name="Hjärnskada" type="TeckenHjärnskada2016" /&gt;</t>
  </si>
  <si>
    <t xml:space="preserve">			&lt;xs:element minOccurs="0" maxOccurs="1" name="OrsakHjärnskada" nillable="true" type="OrsakHjärnskada2016" /&gt;</t>
  </si>
  <si>
    <t xml:space="preserve">			&lt;xs:element minOccurs="0" maxOccurs="1" form="unqualified" name="Koordinator" nillable="true" type="xs:boolean" /&gt;</t>
  </si>
  <si>
    <t xml:space="preserve">			&lt;xs:element minOccurs="0" maxOccurs="1" name="EjVentilation" nillable="true" type="VarförEjVentilation" /&gt;</t>
  </si>
  <si>
    <t xml:space="preserve">			&lt;xs:element minOccurs="1" maxOccurs="1" name="Konstaterat" type="DödsfallKonstateratGenom2016" /&gt;</t>
  </si>
  <si>
    <t xml:space="preserve">			&lt;xs:element minOccurs="0" maxOccurs="1" name="OrsakEjDirekta" nillable="true" type="OrsakDödsfallEjDirektaKriterier2016" /&gt;</t>
  </si>
  <si>
    <t xml:space="preserve">			&lt;xs:element minOccurs="0" maxOccurs="1" name="Tiduppmärksammad" nillable="true" type="TidAvbrutenBehandling" /&gt;</t>
  </si>
  <si>
    <t xml:space="preserve">			&lt;xs:element minOccurs="0" maxOccurs="1" name="DirektaKriterier" type="MöjligDonator2016" /&gt;</t>
  </si>
  <si>
    <t xml:space="preserve">			&lt;xs:element minOccurs="0" maxOccurs="1" name="Dokumenterad" nillable="true" type="xs:boolean" /&gt;</t>
  </si>
  <si>
    <t xml:space="preserve">	&lt;xs:simpleType name="TeckenHjärnskada2016"&gt;</t>
  </si>
  <si>
    <t xml:space="preserve">					&lt;xs:enumeration value="RLSAltGCS" /&gt;</t>
  </si>
  <si>
    <t xml:space="preserve">					&lt;xs:enumeration value="AndningKranialnerv" /&gt;</t>
  </si>
  <si>
    <t xml:space="preserve">					&lt;xs:enumeration value="Sannolikt" /&gt;</t>
  </si>
  <si>
    <t xml:space="preserve">	&lt;xs:simpleType name="OrsakHjärnskada2016"&gt;</t>
  </si>
  <si>
    <t xml:space="preserve">					&lt;xs:enumeration value="SubakutAltKroniskProcess" /&gt;</t>
  </si>
  <si>
    <t xml:space="preserve">	&lt;xs:simpleType name="VarförEjVentilation"&gt;</t>
  </si>
  <si>
    <t xml:space="preserve">			&lt;xs:enumeration value="Akuta" /&gt;</t>
  </si>
  <si>
    <t xml:space="preserve">			&lt;xs:enumeration value="Kroniska" /&gt;</t>
  </si>
  <si>
    <t xml:space="preserve">			&lt;xs:enumeration value="EjÅterställd" /&gt;</t>
  </si>
  <si>
    <t xml:space="preserve">	&lt;xs:simpleType name="DödsfallKonstateratGenom2016"&gt;</t>
  </si>
  <si>
    <t xml:space="preserve">			&lt;xs:enumeration value="Indirekta" /&gt;</t>
  </si>
  <si>
    <t xml:space="preserve">			&lt;xs:enumeration value="Klinisk" /&gt;</t>
  </si>
  <si>
    <t xml:space="preserve">			&lt;xs:enumeration value="KliniskOchAngio" /&gt;</t>
  </si>
  <si>
    <t xml:space="preserve">	&lt;xs:simpleType name="OrsakDödsfallEjDirektaKriterier2016"&gt;</t>
  </si>
  <si>
    <t xml:space="preserve">			&lt;xs:enumeration value="Avbruten" /&gt;</t>
  </si>
  <si>
    <t xml:space="preserve">			&lt;xs:enumeration value="EjUtvecklat" /&gt;</t>
  </si>
  <si>
    <t xml:space="preserve">			&lt;xs:enumeration value="OlämpligAvIva" /&gt;</t>
  </si>
  <si>
    <t xml:space="preserve">			&lt;xs:enumeration value="EjRadiologisk" /&gt;</t>
  </si>
  <si>
    <t xml:space="preserve">			&lt;xs:enumeration value="EjKlinisk" /&gt;</t>
  </si>
  <si>
    <t xml:space="preserve">			&lt;xs:enumeration value="OlämpligAvTransp" /&gt;</t>
  </si>
  <si>
    <t xml:space="preserve">			&lt;xs:enumeration value="Negativ" /&gt;</t>
  </si>
  <si>
    <t xml:space="preserve">	&lt;xs:simpleType name="TidAvbrutenBehandling"&gt;</t>
  </si>
  <si>
    <t xml:space="preserve">			&lt;xs:enumeration value="-6" /&gt;</t>
  </si>
  <si>
    <t xml:space="preserve">			&lt;xs:enumeration value="6-12" /&gt;</t>
  </si>
  <si>
    <t xml:space="preserve">			&lt;xs:enumeration value="12-24" /&gt;</t>
  </si>
  <si>
    <t xml:space="preserve">			&lt;xs:enumeration value="24-48" /&gt;</t>
  </si>
  <si>
    <t xml:space="preserve">			&lt;xs:enumeration value="48-72" /&gt;</t>
  </si>
  <si>
    <t xml:space="preserve">			&lt;xs:enumeration value="72-" /&gt;</t>
  </si>
  <si>
    <t xml:space="preserve">	&lt;xs:complexType name="MöjligDonator2016"&gt;</t>
  </si>
  <si>
    <t xml:space="preserve">			&lt;xs:element minOccurs="0" maxOccurs="1" name="InställningKänd" nillable="true" type="DonatorInställningKänd2016" /&gt;</t>
  </si>
  <si>
    <t xml:space="preserve">			&lt;xs:element minOccurs="0" maxOccurs="1" name="InställningOkänd" nillable="true" type="DonatorInställningOkänd2016" /&gt;</t>
  </si>
  <si>
    <t xml:space="preserve">			&lt;xs:element minOccurs="1" maxOccurs="1" name="Beslutad" type="BeslutadOrgandonation2016" /&gt;</t>
  </si>
  <si>
    <t xml:space="preserve">	&lt;xs:complexType name="DonatorInställningKänd2016"&gt;</t>
  </si>
  <si>
    <t xml:space="preserve">			&lt;xs:element minOccurs="1" maxOccurs="1" name="Dokumentationssätt" type="DonatorKäntDokumentationsSätt2016" /&gt;</t>
  </si>
  <si>
    <t xml:space="preserve">	&lt;xs:simpleType name="DonatorKäntDokumentationsSätt2016"&gt;</t>
  </si>
  <si>
    <t xml:space="preserve">					&lt;xs:enumeration value="Donationskort" /&gt;</t>
  </si>
  <si>
    <t xml:space="preserve">	&lt;xs:simpleType name="DonatorInställningOkänd2016"&gt;</t>
  </si>
  <si>
    <t xml:space="preserve">			&lt;xs:enumeration value="Olämplig" /&gt;</t>
  </si>
  <si>
    <t xml:space="preserve">	&lt;xs:complexType name="BeslutadOrgandonation2016"&gt;</t>
  </si>
  <si>
    <t xml:space="preserve">			&lt;xs:element minOccurs="0" maxOccurs="1" name="Genomförd" nillable="true" type="GenomfördesOrganDonation2016" /&gt;</t>
  </si>
  <si>
    <t xml:space="preserve">	&lt;xs:simpleType name="GenomfördesOrganDonation2016"&gt;</t>
  </si>
  <si>
    <t xml:space="preserve">	&lt;xs:complexType name="Avliden2020"&gt;</t>
  </si>
  <si>
    <t xml:space="preserve">			&lt;xs:element minOccurs="1" maxOccurs="1" name="TeckenHjärnskada" type="xs:boolean" /&gt;</t>
  </si>
  <si>
    <t xml:space="preserve">			&lt;xs:element minOccurs="0" maxOccurs="1" name="OrsakHjärnskada" nillable="true" type="OrsakHjärnskada2020" /&gt;</t>
  </si>
  <si>
    <t xml:space="preserve">			&lt;xs:element minOccurs="0" maxOccurs="1" name="TotalHjärnskada" nillable="true" type="xs:boolean" /&gt;</t>
  </si>
  <si>
    <t xml:space="preserve">			&lt;xs:element minOccurs="0" maxOccurs="1" form="unqualified" name="KontaktTransplantationsKoordinator" nillable="true" type="xs:boolean" /&gt;</t>
  </si>
  <si>
    <t xml:space="preserve">			&lt;xs:element minOccurs="0" maxOccurs="1" name="OrsakEjVentilation" nillable="true" type="VarförEjVentilation2020" /&gt;</t>
  </si>
  <si>
    <t xml:space="preserve">			&lt;xs:element minOccurs="1" maxOccurs="1" name="DödsfallKonstateratGenom" type="DödsfallKonstateratGenom2020" /&gt;</t>
  </si>
  <si>
    <t xml:space="preserve">			&lt;xs:element minOccurs="0" maxOccurs="1" name="OrsakIndirektaKriterier" nillable="true" type="OrsakDödsfallIndirektaKriterier2020" /&gt;</t>
  </si>
  <si>
    <t xml:space="preserve">			&lt;xs:element minOccurs="0" maxOccurs="1" name="GenomfördesDCD" nillable="true" type="xs:boolean" /&gt;</t>
  </si>
  <si>
    <t xml:space="preserve">			&lt;xs:element minOccurs="0" maxOccurs="1" name="UtredningVilja" nillable="true" type="UtredningDonationsVilja2020" /&gt;</t>
  </si>
  <si>
    <t xml:space="preserve">			&lt;xs:element minOccurs="0" maxOccurs="1" name="Dokumentationssätt" nillable="true" type="KändViljaDokumentationsSätt2020" /&gt;</t>
  </si>
  <si>
    <t xml:space="preserve">			&lt;xs:element minOccurs="0" maxOccurs="1" name="KändViljaPositiv" nillable="true" type="xs:boolean" /&gt;</t>
  </si>
  <si>
    <t xml:space="preserve">			&lt;xs:element minOccurs="0" maxOccurs="1" name="TolkadViljaPositiv" nillable="true" type="xs:boolean" /&gt;</t>
  </si>
  <si>
    <t xml:space="preserve">			&lt;xs:element minOccurs="0" maxOccurs="1" name="TolkadViljaOense" nillable="true" type="xs:boolean" /&gt;</t>
  </si>
  <si>
    <t xml:space="preserve">			&lt;xs:element minOccurs="0" maxOccurs="1" name="OkändViljaUtfall" nillable="true" type="OkändDonationsVilja2020" /&gt;</t>
  </si>
  <si>
    <t xml:space="preserve">			&lt;xs:element minOccurs="0" maxOccurs="1" name="FördTillOperation" nillable="true" type="FördTillOperation2020" /&gt;</t>
  </si>
  <si>
    <t xml:space="preserve">			&lt;xs:element minOccurs="0" maxOccurs="1" name="UtfördesHudincision" nillable="true" type="xs:boolean" /&gt;</t>
  </si>
  <si>
    <t xml:space="preserve">			&lt;xs:element minOccurs="0" maxOccurs="1" name="OrsakUteblivenDonation" nillable="true" type="OrsakUteblivenDonation2020" /&gt;</t>
  </si>
  <si>
    <t xml:space="preserve">	&lt;xs:simpleType name="OrsakHjärnskada2020"&gt;</t>
  </si>
  <si>
    <t xml:space="preserve">					&lt;xs:enumeration value="IntrakraniellBlödning" /&gt;</t>
  </si>
  <si>
    <t xml:space="preserve">	&lt;xs:simpleType name="VarförEjVentilation2020"&gt;</t>
  </si>
  <si>
    <t xml:space="preserve">			&lt;xs:enumeration value="IngetBehov" /&gt;</t>
  </si>
  <si>
    <t xml:space="preserve">	&lt;xs:simpleType name="DödsfallKonstateratGenom2020"&gt;</t>
  </si>
  <si>
    <t xml:space="preserve">	&lt;xs:simpleType name="OrsakDödsfallIndirektaKriterier2020"&gt;</t>
  </si>
  <si>
    <t xml:space="preserve">			&lt;xs:enumeration value="SviktandeCirkulation" /&gt;</t>
  </si>
  <si>
    <t xml:space="preserve">			&lt;xs:enumeration value="RättsObduktion" /&gt;</t>
  </si>
  <si>
    <t xml:space="preserve">			&lt;xs:enumeration value="EjKompetens" /&gt;</t>
  </si>
  <si>
    <t xml:space="preserve">			&lt;xs:enumeration value="EjAngiografi" /&gt;</t>
  </si>
  <si>
    <t xml:space="preserve">			&lt;xs:enumeration value="Vårdplatsbrist" /&gt;</t>
  </si>
  <si>
    <t xml:space="preserve">			&lt;xs:enumeration value="DåligPrognos" /&gt;</t>
  </si>
  <si>
    <t xml:space="preserve">			&lt;xs:enumeration value="LångvarigtBeslutsoförmögen" /&gt;</t>
  </si>
  <si>
    <t xml:space="preserve">	&lt;xs:simpleType name="UtredningDonationsVilja2020"&gt;</t>
  </si>
  <si>
    <t xml:space="preserve">			&lt;xs:enumeration value="Känd" /&gt;</t>
  </si>
  <si>
    <t xml:space="preserve">			&lt;xs:enumeration value="Tolkad" /&gt;</t>
  </si>
  <si>
    <t xml:space="preserve">			&lt;xs:enumeration value="EjAktuellt" /&gt;</t>
  </si>
  <si>
    <t xml:space="preserve">	&lt;xs:simpleType name="KändViljaDokumentationsSätt2020"&gt;</t>
  </si>
  <si>
    <t xml:space="preserve">	&lt;xs:simpleType name="OkändDonationsVilja2020"&gt;</t>
  </si>
  <si>
    <t xml:space="preserve">			&lt;xs:enumeration value="NärståendeInformerade" /&gt;</t>
  </si>
  <si>
    <t xml:space="preserve">	&lt;xs:simpleType name="FördTillOperation2020"&gt;</t>
  </si>
  <si>
    <t xml:space="preserve">			&lt;xs:enumeration value="FrånEgenIVA" /&gt;</t>
  </si>
  <si>
    <t xml:space="preserve">			&lt;xs:enumeration value="ViaAnnanIVA" /&gt;</t>
  </si>
  <si>
    <t xml:space="preserve">	&lt;xs:simpleType name="OrsakUteblivenDonation2020"&gt;</t>
  </si>
  <si>
    <t xml:space="preserve">			&lt;xs:enumeration value="MottagareSaknas" /&gt;</t>
  </si>
  <si>
    <t xml:space="preserve">			&lt;xs:enumeration value="OrganisatoriskaOrsaker" /&gt;</t>
  </si>
  <si>
    <t xml:space="preserve">			&lt;xs:enumeration value="OlämpligAvIVA" /&gt;</t>
  </si>
  <si>
    <t xml:space="preserve">			&lt;xs:enumeration value="NärståendeVeto" /&gt;</t>
  </si>
  <si>
    <t xml:space="preserve">			&lt;xs:enumeration value="SenNegativDonationsvilja" /&gt;</t>
  </si>
  <si>
    <t xml:space="preserve">			&lt;xs:enumeration value="ÖvrigaSkäl" /&gt;</t>
  </si>
  <si>
    <t xml:space="preserve">	&lt;xs:complexType name="Avliden2024"&gt;</t>
  </si>
  <si>
    <t xml:space="preserve">			&lt;xs:element minOccurs="1" maxOccurs="1" name="DokumenteratBrytpunktsbeslut" type="xs:boolean" /&gt;</t>
  </si>
  <si>
    <t xml:space="preserve">			&lt;xs:element minOccurs="1" maxOccurs="1" name="MöjligDonator" type="MöjligDonator2024" /&gt;</t>
  </si>
  <si>
    <t xml:space="preserve">			&lt;xs:element minOccurs="0" maxOccurs="1" name="KontaktMedTransplantationskoordinator" nillable="true" type="xs:boolean" /&gt;</t>
  </si>
  <si>
    <t xml:space="preserve">			&lt;xs:element minOccurs="0" maxOccurs="1" name="VarförEjKontaktMedKoordinator" nillable="true" type="VarförEjKontaktMedKoordinator2024" /&gt;</t>
  </si>
  <si>
    <t xml:space="preserve">			&lt;xs:element minOccurs="0" maxOccurs="1" name="UtredningDonationsVilja" nillable="true" type="xs:boolean" /&gt;</t>
  </si>
  <si>
    <t xml:space="preserve">			&lt;xs:element minOccurs="0" maxOccurs="1" name="InställningPositiv" nillable="true" type="InställningPositiv2024" /&gt;</t>
  </si>
  <si>
    <t xml:space="preserve">			&lt;xs:element minOccurs="0" maxOccurs="1" name="InställningPositivTillAnnat" nillable="true" type="PositivTillDonationAnnat2024" /&gt;</t>
  </si>
  <si>
    <t xml:space="preserve">			&lt;xs:element minOccurs="0" maxOccurs="1" name="InställningNegativ" nillable="true" type="InställningNegativ2024" /&gt;</t>
  </si>
  <si>
    <t xml:space="preserve">			&lt;xs:element minOccurs="0" maxOccurs="1" name="OkändVilja" nillable="true" type="OkändVilja2024" /&gt;</t>
  </si>
  <si>
    <t xml:space="preserve">			&lt;xs:element minOccurs="0" maxOccurs="1" name="DonationsViljaEjUtredd" nillable="true" type="DonationsViljaEjUtredd2024" /&gt;</t>
  </si>
  <si>
    <t xml:space="preserve">			&lt;xs:element minOccurs="0" maxOccurs="1" name="KontaktMedPolisen" nillable="true" type="KontaktMedPolisen2024" /&gt;</t>
  </si>
  <si>
    <t xml:space="preserve">			&lt;xs:element minOccurs="0" maxOccurs="1" name="AktuellOrgandonator" nillable="true" type="xs:boolean" /&gt;</t>
  </si>
  <si>
    <t xml:space="preserve">			&lt;xs:element minOccurs="0" maxOccurs="1" name="AktuellOrgandonatorTyp" nillable="true" type="xs:boolean" /&gt;</t>
  </si>
  <si>
    <t xml:space="preserve">			&lt;xs:element minOccurs="0" maxOccurs="1" name="DBD" nillable="true" type="DirektaKriterier2024" /&gt;</t>
  </si>
  <si>
    <t xml:space="preserve">			&lt;xs:element minOccurs="0" maxOccurs="1" name="DCD" nillable="true" type="IndirektaKriterier2024" /&gt;</t>
  </si>
  <si>
    <t xml:space="preserve">			&lt;xs:element minOccurs="0" maxOccurs="1" name="OrsakTillUteblivenDonation" nillable="true" type="OrsakTillUteblivenDonation2024" /&gt;</t>
  </si>
  <si>
    <t xml:space="preserve">			&lt;xs:element minOccurs="0" maxOccurs="1" name="VarförGenomfördesInteDCD" nillable="true" type="VarförGenomfördesInteDCD2024" /&gt;</t>
  </si>
  <si>
    <t xml:space="preserve">			&lt;xs:element minOccurs="0" maxOccurs="1" name="TidFrånAnkomstTillsAvbrytandeAvIntensivvård" nillable="true" type="TidAvbrutenIntensivvård2024" /&gt;</t>
  </si>
  <si>
    <t xml:space="preserve">			&lt;xs:element minOccurs="0" maxOccurs="1" name="AccepteratTidsintervall" nillable="true" type="LängstaAccepteradeTidsintervall2024" /&gt;</t>
  </si>
  <si>
    <t xml:space="preserve">			&lt;xs:element minOccurs="0" maxOccurs="1" name="FaktisktTidsintervall" nillable="true" type="FaktisktTidsintervall2024" /&gt;</t>
  </si>
  <si>
    <t xml:space="preserve">	&lt;xs:simpleType name="MöjligDonator2024"&gt;</t>
  </si>
  <si>
    <t xml:space="preserve">			&lt;xs:enumeration value="Ja-DBD" /&gt;</t>
  </si>
  <si>
    <t xml:space="preserve">			&lt;xs:enumeration value="Ja-DCD" /&gt;</t>
  </si>
  <si>
    <t xml:space="preserve">			&lt;xs:enumeration value="NejKorrigeradÅlder" /&gt;</t>
  </si>
  <si>
    <t xml:space="preserve">	&lt;xs:simpleType name="VarförEjKontaktMedKoordinator2024"&gt;</t>
  </si>
  <si>
    <t xml:space="preserve">			&lt;xs:enumeration value="EjUppDon" /&gt;</t>
  </si>
  <si>
    <t xml:space="preserve">			&lt;xs:enumeration value="EjInklämEjUppDCD" /&gt;</t>
  </si>
  <si>
    <t xml:space="preserve">			&lt;xs:enumeration value="EjInklämEjDCDtidsint" /&gt;</t>
  </si>
  <si>
    <t xml:space="preserve">			&lt;xs:enumeration value="EjInklämEjDCDavd" /&gt;</t>
  </si>
  <si>
    <t xml:space="preserve">			&lt;xs:enumeration value="EjDCDtidsint" /&gt;</t>
  </si>
  <si>
    <t xml:space="preserve">			&lt;xs:enumeration value="EjDCDavd" /&gt;</t>
  </si>
  <si>
    <t xml:space="preserve">			&lt;xs:enumeration value="IVAolämp" /&gt;</t>
  </si>
  <si>
    <t xml:space="preserve">			&lt;xs:enumeration value="SviktadeVitalParametrar" /&gt;</t>
  </si>
  <si>
    <t xml:space="preserve">			&lt;xs:enumeration value="TidBegr" /&gt;</t>
  </si>
  <si>
    <t xml:space="preserve">			&lt;xs:enumeration value="AccEjBrytP" /&gt;</t>
  </si>
  <si>
    <t xml:space="preserve">			&lt;xs:enumeration value="AccEjOrgBeh" /&gt;</t>
  </si>
  <si>
    <t xml:space="preserve">			&lt;xs:enumeration value="Oident" /&gt;</t>
  </si>
  <si>
    <t xml:space="preserve">			&lt;xs:enumeration value="PolisVeto" /&gt;</t>
  </si>
  <si>
    <t xml:space="preserve">			&lt;xs:enumeration value="BeslutOförm" /&gt;</t>
  </si>
  <si>
    <t xml:space="preserve">			&lt;xs:enumeration value="OrsakFramgårInte" /&gt;</t>
  </si>
  <si>
    <t xml:space="preserve">	&lt;xs:simpleType name="InställningPositiv2024"&gt;</t>
  </si>
  <si>
    <t xml:space="preserve">					&lt;xs:enumeration value="DonReg" /&gt;</t>
  </si>
  <si>
    <t xml:space="preserve">					&lt;xs:enumeration value="Tolkad" /&gt;</t>
  </si>
  <si>
    <t xml:space="preserve">					&lt;xs:enumeration value="Vårdnadshavare" /&gt;</t>
  </si>
  <si>
    <t xml:space="preserve">	&lt;xs:simpleType name="PositivTillDonationAnnat2024"&gt;</t>
  </si>
  <si>
    <t xml:space="preserve">			&lt;xs:enumeration value="Ja" /&gt;</t>
  </si>
  <si>
    <t xml:space="preserve">			&lt;xs:enumeration value="VetEj" /&gt;</t>
  </si>
  <si>
    <t xml:space="preserve">	&lt;xs:simpleType name="InställningNegativ2024"&gt;</t>
  </si>
  <si>
    <t xml:space="preserve">	&lt;xs:simpleType name="OkändVilja2024"&gt;</t>
  </si>
  <si>
    <t xml:space="preserve">			&lt;xs:enumeration value="EjFörmodatSamtycke" /&gt;</t>
  </si>
  <si>
    <t xml:space="preserve">	&lt;xs:simpleType name="DonationsViljaEjUtredd2024"&gt;</t>
  </si>
  <si>
    <t xml:space="preserve">			&lt;xs:enumeration value="TranspOlämp" /&gt;</t>
  </si>
  <si>
    <t xml:space="preserve">	&lt;xs:simpleType name="KontaktMedPolisen2024"&gt;</t>
  </si>
  <si>
    <t xml:space="preserve">			&lt;xs:enumeration value="JaVeto" /&gt;</t>
  </si>
  <si>
    <t xml:space="preserve">			&lt;xs:enumeration value="JaEjVeto" /&gt;</t>
  </si>
  <si>
    <t xml:space="preserve">			&lt;xs:enumeration value="JaVetoVissa" /&gt;</t>
  </si>
  <si>
    <t xml:space="preserve">	&lt;xs:simpleType name="DirektaKriterier2024"&gt;</t>
  </si>
  <si>
    <t xml:space="preserve">			&lt;xs:enumeration value="KliniskNeurologiskUndersökning" /&gt;</t>
  </si>
  <si>
    <t xml:space="preserve">			&lt;xs:enumeration value="KlinNeuroUndersökningFyrkärlsangiografi" /&gt;</t>
  </si>
  <si>
    <t xml:space="preserve">			&lt;xs:enumeration value="KlinNeuroUndersökningGammakamera" /&gt;</t>
  </si>
  <si>
    <t xml:space="preserve">	&lt;xs:simpleType name="IndirektaKriterier2024"&gt;</t>
  </si>
  <si>
    <t xml:space="preserve">			&lt;xs:enumeration value="EjUtvecklatHjärnstamsinklämning" /&gt;</t>
  </si>
  <si>
    <t xml:space="preserve">			&lt;xs:enumeration value="NärståendeAccepterarEjDirektaKriterier" /&gt;</t>
  </si>
  <si>
    <t xml:space="preserve">			&lt;xs:enumeration value="AndraOrsaker" /&gt;</t>
  </si>
  <si>
    <t xml:space="preserve">	&lt;xs:simpleType name="OrsakTillUteblivenDonation2024"&gt;</t>
  </si>
  <si>
    <t xml:space="preserve">			&lt;xs:enumeration value="EjInkläm" /&gt;</t>
  </si>
  <si>
    <t xml:space="preserve">			&lt;xs:enumeration value="AccEjDirekta" /&gt;</t>
  </si>
  <si>
    <t xml:space="preserve">			&lt;xs:enumeration value="StandDown" /&gt;</t>
  </si>
  <si>
    <t xml:space="preserve">			&lt;xs:enumeration value="SviktandeVitalparametrar" /&gt;</t>
  </si>
  <si>
    <t xml:space="preserve">			&lt;xs:enumeration value="Polisveto" /&gt;</t>
  </si>
  <si>
    <t xml:space="preserve">			&lt;xs:enumeration value="AvsaknadAvMottagare" /&gt;</t>
  </si>
  <si>
    <t xml:space="preserve">	&lt;xs:simpleType name="VarförGenomfördesInteDCD2024"&gt;</t>
  </si>
  <si>
    <t xml:space="preserve">			&lt;xs:enumeration value="EjUppmärksammadSomMöjligDonator" /&gt;</t>
  </si>
  <si>
    <t xml:space="preserve">	&lt;xs:simpleType name="TidAvbrutenIntensivvård2024"&gt;</t>
  </si>
  <si>
    <t xml:space="preserve">			&lt;xs:enumeration value="-6h" /&gt;</t>
  </si>
  <si>
    <t xml:space="preserve">			&lt;xs:enumeration value="6h-12h" /&gt;</t>
  </si>
  <si>
    <t xml:space="preserve">			&lt;xs:enumeration value="12h-24h" /&gt;</t>
  </si>
  <si>
    <t xml:space="preserve">			&lt;xs:enumeration value="24h-48h" /&gt;</t>
  </si>
  <si>
    <t xml:space="preserve">			&lt;xs:enumeration value="48h-72h" /&gt;</t>
  </si>
  <si>
    <t xml:space="preserve">			&lt;xs:enumeration value="3-4d" /&gt;</t>
  </si>
  <si>
    <t xml:space="preserve">			&lt;xs:enumeration value="4-5d" /&gt;</t>
  </si>
  <si>
    <t xml:space="preserve">			&lt;xs:enumeration value="5-6d" /&gt;</t>
  </si>
  <si>
    <t xml:space="preserve">			&lt;xs:enumeration value="6-7d" /&gt;</t>
  </si>
  <si>
    <t xml:space="preserve">			&lt;xs:enumeration value="7d-" /&gt;</t>
  </si>
  <si>
    <t xml:space="preserve">	&lt;xs:simpleType name="LängstaAccepteradeTidsintervall2024"&gt;</t>
  </si>
  <si>
    <t xml:space="preserve">			&lt;xs:enumeration value="60" /&gt;</t>
  </si>
  <si>
    <t xml:space="preserve">			&lt;xs:enumeration value="90" /&gt;</t>
  </si>
  <si>
    <t xml:space="preserve">			&lt;xs:enumeration value="180" /&gt;</t>
  </si>
  <si>
    <t xml:space="preserve">	&lt;xs:simpleType name="FaktisktTidsintervall2024"&gt;</t>
  </si>
  <si>
    <t xml:space="preserve">			&lt;xs:enumeration value="-30min" /&gt;</t>
  </si>
  <si>
    <t xml:space="preserve">			&lt;xs:enumeration value="30-60min" /&gt;</t>
  </si>
  <si>
    <t xml:space="preserve">			&lt;xs:enumeration value="61-90min" /&gt;</t>
  </si>
  <si>
    <t xml:space="preserve">			&lt;xs:enumeration value="91-180min" /&gt;</t>
  </si>
  <si>
    <t xml:space="preserve">			&lt;xs:enumeration value="180min-4h" /&gt;</t>
  </si>
  <si>
    <t xml:space="preserve">			&lt;xs:enumeration value="4-12h" /&gt;</t>
  </si>
  <si>
    <t xml:space="preserve">			&lt;xs:enumeration value="12-24h" /&gt;</t>
  </si>
  <si>
    <t xml:space="preserve">			&lt;xs:enumeration value="&amp;gt;1dygn" /&gt;</t>
  </si>
  <si>
    <t xml:space="preserve">			&lt;xs:enumeration value="FramgårEj" /&gt;</t>
  </si>
  <si>
    <t xml:space="preserve">	&lt;xs:complexType name="ViktOchLängd"&gt;</t>
  </si>
  <si>
    <t xml:space="preserve">			&lt;xs:element minOccurs="0" maxOccurs="1" name="Längd" nillable="true" type="xs:decimal" /&gt;</t>
  </si>
  <si>
    <t xml:space="preserve">			&lt;xs:element minOccurs="0" maxOccurs="1" name="PreIvaVikt" nillable="true" type="xs:decimal" /&gt;</t>
  </si>
  <si>
    <t xml:space="preserve">			&lt;xs:element minOccurs="0" maxOccurs="1" name="AnkIvaVikt" nillable="true" type="xs:decimal" /&gt;</t>
  </si>
  <si>
    <t xml:space="preserve">			&lt;xs:element minOccurs="0" maxOccurs="1" name="UtIvaVikt" nillable="true" type="xs:decimal" /&gt;</t>
  </si>
  <si>
    <t xml:space="preserve">			&lt;xs:element minOccurs="0" maxOccurs="1" name="DagligaVikter" type="ArrayOfDagligVikt" /&gt;</t>
  </si>
  <si>
    <t xml:space="preserve">	&lt;xs:complexType name="ArrayOfDagligVikt"&gt;</t>
  </si>
  <si>
    <t xml:space="preserve">			&lt;xs:element minOccurs="0" maxOccurs="unbounded" name="DagVikt" type="DagligVikt" /&gt;</t>
  </si>
  <si>
    <t xml:space="preserve">	&lt;xs:complexType name="DagligVikt"&gt;</t>
  </si>
  <si>
    <t xml:space="preserve">			&lt;xs:element minOccurs="1" maxOccurs="1" name="Datum" type="xs:date" /&gt;</t>
  </si>
  <si>
    <t xml:space="preserve">			&lt;xs:element minOccurs="1" maxOccurs="1" name="Vikt" type="xs:decimal" /&gt;</t>
  </si>
  <si>
    <t xml:space="preserve">	&lt;xs:complexType name="ArrayOfKomplikation2012"&gt;</t>
  </si>
  <si>
    <t xml:space="preserve">			&lt;xs:element minOccurs="0" maxOccurs="unbounded" name="Komplikation2012" type="Komplikation2012" /&gt;</t>
  </si>
  <si>
    <t xml:space="preserve">	&lt;xs:complexType name="Komplikation2012"&gt;</t>
  </si>
  <si>
    <t xml:space="preserve">			&lt;xs:element minOccurs="1" maxOccurs="1" name="Kod" type="xs:string" /&gt;</t>
  </si>
  <si>
    <t xml:space="preserve">			&lt;xs:element minOccurs="0" maxOccurs="1" name="Datum" nillable="true" type="xs:dateTime" /&gt;</t>
  </si>
  <si>
    <t xml:space="preserve">			&lt;xs:element minOccurs="0" maxOccurs="1" name="Text" type="xs:string" /&gt;</t>
  </si>
  <si>
    <t xml:space="preserve">	&lt;xs:complexType name="ArrayOfVTS5"&gt;</t>
  </si>
  <si>
    <t xml:space="preserve">			&lt;xs:element minOccurs="0" maxOccurs="unbounded" name="VTS" type="VTS5" /&gt;</t>
  </si>
  <si>
    <t xml:space="preserve">	&lt;xs:complexType name="VTS5"&gt;</t>
  </si>
  <si>
    <t xml:space="preserve">			&lt;xs:element minOccurs="1" maxOccurs="1" name="Pass" type="SIRVårdPass" /&gt;</t>
  </si>
  <si>
    <t xml:space="preserve">			&lt;xs:element minOccurs="1" maxOccurs="1" name="I1" type="xs:short" /&gt;</t>
  </si>
  <si>
    <t xml:space="preserve">			&lt;xs:element minOccurs="1" maxOccurs="1" name="I2" type="xs:short" /&gt;</t>
  </si>
  <si>
    <t xml:space="preserve">			&lt;xs:element minOccurs="1" maxOccurs="1" name="I3" type="xs:short" /&gt;</t>
  </si>
  <si>
    <t xml:space="preserve">			&lt;xs:element minOccurs="1" maxOccurs="1" name="I3x" type="xs:short" /&gt;</t>
  </si>
  <si>
    <t xml:space="preserve">			&lt;xs:element minOccurs="1" maxOccurs="1" name="I4" type="xs:short" /&gt;</t>
  </si>
  <si>
    <t xml:space="preserve">			&lt;xs:element minOccurs="1" maxOccurs="1" name="I5" type="xs:short" /&gt;</t>
  </si>
  <si>
    <t xml:space="preserve">			&lt;xs:element minOccurs="1" maxOccurs="1" name="I5x" type="xs:short" /&gt;</t>
  </si>
  <si>
    <t xml:space="preserve">			&lt;xs:element minOccurs="1" maxOccurs="1" name="I6" type="xs:short" /&gt;</t>
  </si>
  <si>
    <t xml:space="preserve">			&lt;xs:element minOccurs="1" maxOccurs="1" name="I7" type="xs:short" /&gt;</t>
  </si>
  <si>
    <t xml:space="preserve">			&lt;xs:element minOccurs="1" maxOccurs="1" name="I8" type="xs:short" /&gt;</t>
  </si>
  <si>
    <t xml:space="preserve">			&lt;xs:element minOccurs="1" maxOccurs="1" name="I9" type="xs:short" /&gt;</t>
  </si>
  <si>
    <t xml:space="preserve">			&lt;xs:element minOccurs="1" maxOccurs="1" name="I10" type="xs:short" /&gt;</t>
  </si>
  <si>
    <t xml:space="preserve">			&lt;xs:element minOccurs="1" maxOccurs="1" name="I10x" type="xs:short" /&gt;</t>
  </si>
  <si>
    <t xml:space="preserve">			&lt;xs:element minOccurs="1" maxOccurs="1" name="I11" type="xs:short" /&gt;</t>
  </si>
  <si>
    <t xml:space="preserve">	&lt;xs:simpleType name="SIRVårdPass"&gt;</t>
  </si>
  <si>
    <t xml:space="preserve">			&lt;xs:enumeration value="Morgon" /&gt;</t>
  </si>
  <si>
    <t xml:space="preserve">			&lt;xs:enumeration value="Kväll" /&gt;</t>
  </si>
  <si>
    <t xml:space="preserve">			&lt;xs:enumeration value="Natt" /&gt;</t>
  </si>
  <si>
    <t xml:space="preserve">	&lt;xs:complexType name="ArrayOfVTS2014"&gt;</t>
  </si>
  <si>
    <t xml:space="preserve">			&lt;xs:element minOccurs="0" maxOccurs="unbounded" name="VTS2014" type="VTS2014" /&gt;</t>
  </si>
  <si>
    <t xml:space="preserve">	&lt;xs:complexType name="VTS2014"&gt;</t>
  </si>
  <si>
    <t xml:space="preserve">			&lt;xs:element minOccurs="1" maxOccurs="1" name="I4x" type="xs:short" /&gt;</t>
  </si>
  <si>
    <t xml:space="preserve">			&lt;xs:element minOccurs="1" maxOccurs="1" name="I9x" type="xs:short" /&gt;</t>
  </si>
  <si>
    <t xml:space="preserve">	&lt;xs:complexType name="ArrayOfNEMS"&gt;</t>
  </si>
  <si>
    <t xml:space="preserve">			&lt;xs:element minOccurs="0" maxOccurs="unbounded" name="NEMS" type="NEMS" /&gt;</t>
  </si>
  <si>
    <t xml:space="preserve">	&lt;xs:complexType name="NEMS"&gt;</t>
  </si>
  <si>
    <t xml:space="preserve">			&lt;xs:element minOccurs="1" maxOccurs="1" name="Monitorering" type="xs:boolean" /&gt;</t>
  </si>
  <si>
    <t xml:space="preserve">			&lt;xs:element minOccurs="1" maxOccurs="1" name="Intravenösmed" type="xs:boolean" /&gt;</t>
  </si>
  <si>
    <t xml:space="preserve">			&lt;xs:element minOccurs="1" maxOccurs="1" name="Andningsvård" type="xs:boolean" /&gt;</t>
  </si>
  <si>
    <t xml:space="preserve">			&lt;xs:element minOccurs="1" maxOccurs="1" name="Andningsstöd" type="xs:boolean" /&gt;</t>
  </si>
  <si>
    <t xml:space="preserve">			&lt;xs:element minOccurs="1" maxOccurs="1" name="Envasoaktiv" type="xs:boolean" /&gt;</t>
  </si>
  <si>
    <t xml:space="preserve">			&lt;xs:element minOccurs="1" maxOccurs="1" name="Flervasoaktiv" type="xs:boolean" /&gt;</t>
  </si>
  <si>
    <t xml:space="preserve">			&lt;xs:element minOccurs="1" maxOccurs="1" name="Dialys" type="xs:boolean" /&gt;</t>
  </si>
  <si>
    <t xml:space="preserve">			&lt;xs:element minOccurs="1" maxOccurs="1" name="SärskildaÅtg" type="xs:boolean" /&gt;</t>
  </si>
  <si>
    <t xml:space="preserve">			&lt;xs:element minOccurs="1" maxOccurs="1" name="ÅtgUtanFörIVA" type="xs:boolean" /&gt;</t>
  </si>
  <si>
    <t xml:space="preserve">	&lt;xs:complexType name="ArrayOfÅtgärd"&gt;</t>
  </si>
  <si>
    <t xml:space="preserve">			&lt;xs:element minOccurs="0" maxOccurs="unbounded" name="Åtgärd" type="Åtgärd" /&gt;</t>
  </si>
  <si>
    <t xml:space="preserve">	&lt;xs:complexType name="Åtgärd"&gt;</t>
  </si>
  <si>
    <t xml:space="preserve">			&lt;xs:element minOccurs="1" maxOccurs="1" name="Starttid" type="xs:dateTime" /&gt;</t>
  </si>
  <si>
    <t xml:space="preserve">			&lt;xs:element minOccurs="0" maxOccurs="1" name="Sluttid" nillable="true" type="xs:dateTime" /&gt;</t>
  </si>
  <si>
    <t xml:space="preserve">			&lt;xs:element minOccurs="0" maxOccurs="1" name="ÅtgärdGrupp" nillable="true" type="SIRÅtgärdsGrupp" /&gt;</t>
  </si>
  <si>
    <t xml:space="preserve">	&lt;xs:simpleType name="SIRÅtgärdsGrupp"&gt;</t>
  </si>
  <si>
    <t xml:space="preserve">			&lt;xs:enumeration value="A" /&gt;</t>
  </si>
  <si>
    <t xml:space="preserve">			&lt;xs:enumeration value="B" /&gt;</t>
  </si>
  <si>
    <t xml:space="preserve">			&lt;xs:enumeration value="C" /&gt;</t>
  </si>
  <si>
    <t xml:space="preserve">			&lt;xs:enumeration value="D" /&gt;</t>
  </si>
  <si>
    <t xml:space="preserve">			&lt;xs:enumeration value="E" /&gt;</t>
  </si>
  <si>
    <t xml:space="preserve">			&lt;xs:enumeration value="F" /&gt;</t>
  </si>
  <si>
    <t xml:space="preserve">			&lt;xs:enumeration value="G" /&gt;</t>
  </si>
  <si>
    <t xml:space="preserve">			&lt;xs:enumeration value="X" /&gt;</t>
  </si>
  <si>
    <t xml:space="preserve">	&lt;xs:complexType name="ArrayOfDiagnosKod"&gt;</t>
  </si>
  <si>
    <t xml:space="preserve">			&lt;xs:element minOccurs="0" maxOccurs="unbounded" name="DiagnosKod" type="DiagnosKod" /&gt;</t>
  </si>
  <si>
    <t xml:space="preserve">	&lt;xs:complexType name="DiagnosKod"&gt;</t>
  </si>
  <si>
    <t xml:space="preserve">		&lt;xs:simpleContent&gt;</t>
  </si>
  <si>
    <t xml:space="preserve">			&lt;xs:extension base="xs:string"&gt;</t>
  </si>
  <si>
    <t xml:space="preserve">				&lt;xs:attribute name="PrimärIVAdiagnos" type="xs:boolean" use="required" /&gt;</t>
  </si>
  <si>
    <t xml:space="preserve">		&lt;/xs:simpleContent&gt;</t>
  </si>
  <si>
    <t xml:space="preserve">	&lt;xs:complexType name="ArrayOfSederingsmål"&gt;</t>
  </si>
  <si>
    <t xml:space="preserve">			&lt;xs:element minOccurs="0" maxOccurs="unbounded" name="Sedering" type="Sederingsmål" /&gt;</t>
  </si>
  <si>
    <t xml:space="preserve">	&lt;xs:complexType name="Sederingsmål"&gt;</t>
  </si>
  <si>
    <t xml:space="preserve">			&lt;xs:element minOccurs="1" maxOccurs="1" name="InvasivVent" type="xs:boolean" /&gt;</t>
  </si>
  <si>
    <t xml:space="preserve">			&lt;xs:element minOccurs="0" maxOccurs="1" name="Sederingsskala" nillable="true" type="xs:boolean" /&gt;</t>
  </si>
  <si>
    <t xml:space="preserve">			&lt;xs:element minOccurs="0" maxOccurs="1" name="Dokumenterat" nillable="true" type="xs:boolean" /&gt;</t>
  </si>
  <si>
    <t xml:space="preserve">			&lt;xs:element minOccurs="0" maxOccurs="1" name="Motsvarar" nillable="true" type="MotsvararSederingSederingsmålet" /&gt;</t>
  </si>
  <si>
    <t xml:space="preserve">	&lt;xs:simpleType name="MotsvararSederingSederingsmålet"&gt;</t>
  </si>
  <si>
    <t xml:space="preserve">			&lt;xs:enumeration value="EjTillämpbart" /&gt;</t>
  </si>
  <si>
    <t xml:space="preserve">	&lt;xs:complexType name="ArrayOfOmvårdnadSmärta"&gt;</t>
  </si>
  <si>
    <t xml:space="preserve">			&lt;xs:element minOccurs="0" maxOccurs="unbounded" name="Pass" type="OmvårdnadSmärta" /&gt;</t>
  </si>
  <si>
    <t xml:space="preserve">	&lt;xs:complexType name="OmvårdnadSmärta"&gt;</t>
  </si>
  <si>
    <t xml:space="preserve">			&lt;xs:element minOccurs="0" maxOccurs="1" name="NRS" nillable="true" type="NRS" /&gt;</t>
  </si>
  <si>
    <t xml:space="preserve">			&lt;xs:element minOccurs="0" maxOccurs="1" name="BPS" type="BPS" /&gt;</t>
  </si>
  <si>
    <t xml:space="preserve">			&lt;xs:element minOccurs="0" maxOccurs="1" name="CPOT" type="CPOT" /&gt;</t>
  </si>
  <si>
    <t xml:space="preserve">			&lt;xs:element minOccurs="0" maxOccurs="1" name="Tidpunkt" nillable="true" type="xs:dateTime" /&gt;</t>
  </si>
  <si>
    <t xml:space="preserve">			&lt;xs:element minOccurs="0" maxOccurs="1" name="Datum" nillable="true"&gt;</t>
  </si>
  <si>
    <t xml:space="preserve">				&lt;xs:complexType&gt;</t>
  </si>
  <si>
    <t xml:space="preserve">					&lt;xs:sequence&gt;</t>
  </si>
  <si>
    <t xml:space="preserve">						&lt;xs:element ref="xs:schema" /&gt;</t>
  </si>
  <si>
    <t xml:space="preserve">						&lt;xs:any /&gt;</t>
  </si>
  <si>
    <t xml:space="preserve">					&lt;/xs:sequence&gt;</t>
  </si>
  <si>
    <t xml:space="preserve">				&lt;/xs:complexType&gt;</t>
  </si>
  <si>
    <t xml:space="preserve">			&lt;/xs:element&gt;</t>
  </si>
  <si>
    <t xml:space="preserve">			&lt;xs:element minOccurs="0" maxOccurs="1" name="Pass" nillable="true" type="SIRVårdPass" /&gt;</t>
  </si>
  <si>
    <t xml:space="preserve">			&lt;xs:element minOccurs="0" maxOccurs="1" name="BedömningSaknasAnledning" nillable="true" type="SmärtaBedömningSaknasAnledning" /&gt;</t>
  </si>
  <si>
    <t xml:space="preserve">			&lt;xs:element minOccurs="0" maxOccurs="1" name="Omvårdnadsåtgärder" nillable="true" type="SmärtaOmvårdnadsÅtgärder" /&gt;</t>
  </si>
  <si>
    <t xml:space="preserve">			&lt;xs:element minOccurs="0" maxOccurs="1" name="Läkemedelsåtgärder" nillable="true" type="SmärtaLäkemedelsÅtgärder" /&gt;</t>
  </si>
  <si>
    <t xml:space="preserve">			&lt;xs:element minOccurs="0" maxOccurs="1" name="Uppföljning" type="OmvårdnadSmärtaUppföljning" /&gt;</t>
  </si>
  <si>
    <t xml:space="preserve">	&lt;xs:simpleType name="NRS"&gt;</t>
  </si>
  <si>
    <t xml:space="preserve">			&lt;xs:enumeration value="10" /&gt;</t>
  </si>
  <si>
    <t xml:space="preserve">	&lt;xs:complexType name="BPS"&gt;</t>
  </si>
  <si>
    <t xml:space="preserve">			&lt;xs:element minOccurs="1" maxOccurs="1" name="Ansiktsuttryck" type="BPSFacial" /&gt;</t>
  </si>
  <si>
    <t xml:space="preserve">			&lt;xs:element minOccurs="1" maxOccurs="1" name="Armrörelser" type="BPSUpperLimbMovements" /&gt;</t>
  </si>
  <si>
    <t xml:space="preserve">			&lt;xs:element minOccurs="0" maxOccurs="1" name="Andningsmönster" nillable="true" type="BPSVentilatorCompliance" /&gt;</t>
  </si>
  <si>
    <t xml:space="preserve">			&lt;xs:element minOccurs="0" maxOccurs="1" name="Röstuttryck" nillable="true" type="BPSNotIntubated" /&gt;</t>
  </si>
  <si>
    <t xml:space="preserve">	&lt;xs:simpleType name="BPSFacial"&gt;</t>
  </si>
  <si>
    <t xml:space="preserve">	&lt;xs:simpleType name="BPSUpperLimbMovements"&gt;</t>
  </si>
  <si>
    <t xml:space="preserve">	&lt;xs:simpleType name="BPSVentilatorCompliance"&gt;</t>
  </si>
  <si>
    <t xml:space="preserve">	&lt;xs:simpleType name="BPSNotIntubated"&gt;</t>
  </si>
  <si>
    <t xml:space="preserve">	&lt;xs:complexType name="CPOT"&gt;</t>
  </si>
  <si>
    <t xml:space="preserve">			&lt;xs:element minOccurs="1" maxOccurs="1" name="Ansiktsuttryck" type="CPOTFacial" /&gt;</t>
  </si>
  <si>
    <t xml:space="preserve">			&lt;xs:element minOccurs="1" maxOccurs="1" name="Kroppsrörelser" type="CPOTBody" /&gt;</t>
  </si>
  <si>
    <t xml:space="preserve">			&lt;xs:element minOccurs="0" maxOccurs="1" name="Ventilator" nillable="true" type="CPOTVentilator" /&gt;</t>
  </si>
  <si>
    <t xml:space="preserve">			&lt;xs:element minOccurs="0" maxOccurs="1" name="Ljud" nillable="true" type="CPOTVocalization" /&gt;</t>
  </si>
  <si>
    <t xml:space="preserve">			&lt;xs:element minOccurs="1" maxOccurs="1" name="Muskeltonus" type="CPOTMuscleTension" /&gt;</t>
  </si>
  <si>
    <t xml:space="preserve">	&lt;xs:simpleType name="CPOTFacial"&gt;</t>
  </si>
  <si>
    <t xml:space="preserve">	&lt;xs:simpleType name="CPOTBody"&gt;</t>
  </si>
  <si>
    <t xml:space="preserve">	&lt;xs:simpleType name="CPOTVentilator"&gt;</t>
  </si>
  <si>
    <t xml:space="preserve">	&lt;xs:simpleType name="CPOTVocalization"&gt;</t>
  </si>
  <si>
    <t xml:space="preserve">	&lt;xs:simpleType name="CPOTMuscleTension"&gt;</t>
  </si>
  <si>
    <t xml:space="preserve">	&lt;xs:simpleType name="SmärtaBedömningSaknasAnledning"&gt;</t>
  </si>
  <si>
    <t xml:space="preserve">			&lt;xs:enumeration value="Medvetandesänkt" /&gt;</t>
  </si>
  <si>
    <t xml:space="preserve">			&lt;xs:enumeration value="EjNärvarande" /&gt;</t>
  </si>
  <si>
    <t xml:space="preserve">	&lt;xs:simpleType name="SmärtaOmvårdnadsÅtgärder"&gt;</t>
  </si>
  <si>
    <t xml:space="preserve">					&lt;xs:enumeration value="Inga" /&gt;</t>
  </si>
  <si>
    <t xml:space="preserve">					&lt;xs:enumeration value="Massage" /&gt;</t>
  </si>
  <si>
    <t xml:space="preserve">					&lt;xs:enumeration value="Musik" /&gt;</t>
  </si>
  <si>
    <t xml:space="preserve">					&lt;xs:enumeration value="Avslappning" /&gt;</t>
  </si>
  <si>
    <t xml:space="preserve">					&lt;xs:enumeration value="Läge" /&gt;</t>
  </si>
  <si>
    <t xml:space="preserve">					&lt;xs:enumeration value="Värme" /&gt;</t>
  </si>
  <si>
    <t xml:space="preserve">					&lt;xs:enumeration value="TENS" /&gt;</t>
  </si>
  <si>
    <t xml:space="preserve">	&lt;xs:simpleType name="SmärtaLäkemedelsÅtgärder"&gt;</t>
  </si>
  <si>
    <t xml:space="preserve">					&lt;xs:enumeration value="Ökning" /&gt;</t>
  </si>
  <si>
    <t xml:space="preserve">					&lt;xs:enumeration value="Bolus" /&gt;</t>
  </si>
  <si>
    <t xml:space="preserve">					&lt;xs:enumeration value="Dos" /&gt;</t>
  </si>
  <si>
    <t xml:space="preserve">	&lt;xs:complexType name="OmvårdnadSmärtaUppföljning"&gt;</t>
  </si>
  <si>
    <t xml:space="preserve">			&lt;xs:element minOccurs="0" maxOccurs="1" name="SaknasAnledning" nillable="true" type="SmärtaUppföljningBedömningSaknasAnledning" /&gt;</t>
  </si>
  <si>
    <t xml:space="preserve">	&lt;xs:simpleType name="SmärtaUppföljningBedömningSaknasAnledning"&gt;</t>
  </si>
  <si>
    <t xml:space="preserve">	&lt;xs:complexType name="ArrayOfOmvårdnadSedering"&gt;</t>
  </si>
  <si>
    <t xml:space="preserve">			&lt;xs:element minOccurs="0" maxOccurs="unbounded" name="Pass" type="OmvårdnadSedering" /&gt;</t>
  </si>
  <si>
    <t xml:space="preserve">	&lt;xs:complexType name="OmvårdnadSedering"&gt;</t>
  </si>
  <si>
    <t xml:space="preserve">			&lt;xs:element minOccurs="1" maxOccurs="1" name="FinnsOrdineradSederingsgrad" type="xs:boolean" /&gt;</t>
  </si>
  <si>
    <t xml:space="preserve">			&lt;xs:element minOccurs="0" maxOccurs="1" name="OrdineradRASS" nillable="true" type="RASS" /&gt;</t>
  </si>
  <si>
    <t xml:space="preserve">			&lt;xs:element minOccurs="0" maxOccurs="1" name="OrdineradMAAS" nillable="true" type="MAAS" /&gt;</t>
  </si>
  <si>
    <t xml:space="preserve">			&lt;xs:element minOccurs="0" maxOccurs="1" name="RASS" nillable="true" type="RASS" /&gt;</t>
  </si>
  <si>
    <t xml:space="preserve">			&lt;xs:element minOccurs="0" maxOccurs="1" name="MAAS" nillable="true" type="MAAS" /&gt;</t>
  </si>
  <si>
    <t xml:space="preserve">			&lt;xs:element minOccurs="0" maxOccurs="1" name="UppfyllsOrdineradSederingsGrad" nillable="true" type="xs:boolean" /&gt;</t>
  </si>
  <si>
    <t xml:space="preserve">			&lt;xs:element minOccurs="0" maxOccurs="1" name="ÅtgärdEjUppfylldSederingsgrad" nillable="true" type="SederingsgradÅtgärder" /&gt;</t>
  </si>
  <si>
    <t xml:space="preserve">	&lt;xs:simpleType name="RASS"&gt;</t>
  </si>
  <si>
    <t xml:space="preserve">			&lt;xs:enumeration value="-1" /&gt;</t>
  </si>
  <si>
    <t xml:space="preserve">			&lt;xs:enumeration value="-2" /&gt;</t>
  </si>
  <si>
    <t xml:space="preserve">			&lt;xs:enumeration value="-3" /&gt;</t>
  </si>
  <si>
    <t xml:space="preserve">			&lt;xs:enumeration value="-4" /&gt;</t>
  </si>
  <si>
    <t xml:space="preserve">			&lt;xs:enumeration value="-5" /&gt;</t>
  </si>
  <si>
    <t xml:space="preserve">	&lt;xs:simpleType name="MAAS"&gt;</t>
  </si>
  <si>
    <t xml:space="preserve">	&lt;xs:simpleType name="SederingsgradÅtgärder"&gt;</t>
  </si>
  <si>
    <t xml:space="preserve">					&lt;xs:enumeration value="Minskning" /&gt;</t>
  </si>
  <si>
    <t xml:space="preserve">					&lt;xs:enumeration value="Byte" /&gt;</t>
  </si>
  <si>
    <t xml:space="preserve">					&lt;xs:enumeration value="Avstängning" /&gt;</t>
  </si>
  <si>
    <t xml:space="preserve">	&lt;xs:complexType name="ArrayOfOmvårdnadDelirium"&gt;</t>
  </si>
  <si>
    <t xml:space="preserve">			&lt;xs:element minOccurs="0" maxOccurs="unbounded" name="Pass" type="OmvårdnadDelirium" /&gt;</t>
  </si>
  <si>
    <t xml:space="preserve">	&lt;xs:complexType name="OmvårdnadDelirium"&gt;</t>
  </si>
  <si>
    <t xml:space="preserve">			&lt;xs:element minOccurs="0" maxOccurs="1" name="CAM_ICU_Positiv" nillable="true" type="xs:boolean" /&gt;</t>
  </si>
  <si>
    <t xml:space="preserve">			&lt;xs:element minOccurs="0" maxOccurs="1" name="NuDesc" type="NuDesc" /&gt;</t>
  </si>
  <si>
    <t xml:space="preserve">			&lt;xs:element minOccurs="0" maxOccurs="1" name="BedömningSaknasAnledning" nillable="true" type="DeliriumBedömningSaknasAnledning" /&gt;</t>
  </si>
  <si>
    <t xml:space="preserve">			&lt;xs:element minOccurs="0" maxOccurs="1" name="Läkemedelsåtgärder" nillable="true" type="DeliriumLäkemedelsÅtgärder" /&gt;</t>
  </si>
  <si>
    <t xml:space="preserve">			&lt;xs:element minOccurs="0" maxOccurs="1" name="Omvårdnadsåtgärder" nillable="true" type="DeliriumOmvårdnadsÅtgärder" /&gt;</t>
  </si>
  <si>
    <t xml:space="preserve">	&lt;xs:complexType name="NuDesc"&gt;</t>
  </si>
  <si>
    <t xml:space="preserve">			&lt;xs:element minOccurs="1" maxOccurs="1" name="Desorientering" type="NuDescFrekveks" /&gt;</t>
  </si>
  <si>
    <t xml:space="preserve">			&lt;xs:element minOccurs="1" maxOccurs="1" name="InadekvatBeteende" type="NuDescFrekveks" /&gt;</t>
  </si>
  <si>
    <t xml:space="preserve">			&lt;xs:element minOccurs="1" maxOccurs="1" name="InadekvatKommunikation" type="NuDescFrekveks" /&gt;</t>
  </si>
  <si>
    <t xml:space="preserve">			&lt;xs:element minOccurs="1" maxOccurs="1" name="Illusioner" type="NuDescFrekveks" /&gt;</t>
  </si>
  <si>
    <t xml:space="preserve">			&lt;xs:element minOccurs="1" maxOccurs="1" name="PsykomotoriskFörlångsamning" type="NuDescFrekveks" /&gt;</t>
  </si>
  <si>
    <t xml:space="preserve">	&lt;xs:simpleType name="NuDescFrekveks"&gt;</t>
  </si>
  <si>
    <t xml:space="preserve">			&lt;xs:enumeration value="Aldrig" /&gt;</t>
  </si>
  <si>
    <t xml:space="preserve">			&lt;xs:enumeration value="Lindrigt" /&gt;</t>
  </si>
  <si>
    <t xml:space="preserve">			&lt;xs:enumeration value="Störande" /&gt;</t>
  </si>
  <si>
    <t xml:space="preserve">	&lt;xs:simpleType name="DeliriumBedömningSaknasAnledning"&gt;</t>
  </si>
  <si>
    <t xml:space="preserve">	&lt;xs:simpleType name="DeliriumLäkemedelsÅtgärder"&gt;</t>
  </si>
  <si>
    <t xml:space="preserve">					&lt;xs:enumeration value="Justering" /&gt;</t>
  </si>
  <si>
    <t xml:space="preserve">					&lt;xs:enumeration value="Engångsdos" /&gt;</t>
  </si>
  <si>
    <t xml:space="preserve">	&lt;xs:simpleType name="DeliriumOmvårdnadsÅtgärder"&gt;</t>
  </si>
  <si>
    <t xml:space="preserve">					&lt;xs:enumeration value="SensoriskaHjälpmedel" /&gt;</t>
  </si>
  <si>
    <t xml:space="preserve">					&lt;xs:enumeration value="Tillhörigheter" /&gt;</t>
  </si>
  <si>
    <t xml:space="preserve">					&lt;xs:enumeration value="Personalkontinuitet" /&gt;</t>
  </si>
  <si>
    <t xml:space="preserve">					&lt;xs:enumeration value="Familj" /&gt;</t>
  </si>
  <si>
    <t xml:space="preserve">					&lt;xs:enumeration value="Kommunikation" /&gt;</t>
  </si>
  <si>
    <t xml:space="preserve">					&lt;xs:enumeration value="ReduceraLjud" /&gt;</t>
  </si>
  <si>
    <t xml:space="preserve">					&lt;xs:enumeration value="Sömn" /&gt;</t>
  </si>
  <si>
    <t xml:space="preserve">					&lt;xs:enumeration value="Mobilisering" /&gt;</t>
  </si>
  <si>
    <t xml:space="preserve">					&lt;xs:enumeration value="Utvärdering" /&gt;</t>
  </si>
  <si>
    <t>&lt;/xs:schema&gt;</t>
  </si>
</sst>
</file>

<file path=xl/styles.xml><?xml version="1.0" encoding="utf-8"?>
<styleSheet xmlns="http://schemas.openxmlformats.org/spreadsheetml/2006/main">
  <numFmts count="0"/>
  <fonts count="16">
    <font>
      <sz val="11"/>
      <name val="Calibri"/>
    </font>
    <font>
      <b/>
      <sz val="11"/>
      <name val="Calibri"/>
    </font>
    <font>
      <sz val="15"/>
      <name val="Calibri"/>
    </font>
    <font>
      <b/>
      <sz val="15"/>
      <name val="Calibri"/>
    </font>
    <font>
      <sz val="11"/>
      <color rgb="FF00008B" tint="0"/>
      <name val="Calibri"/>
    </font>
    <font>
      <b/>
      <sz val="14"/>
      <color rgb="FF00008B" tint="0"/>
      <name val="Calibri"/>
    </font>
    <font>
      <sz val="11"/>
      <color rgb="FF8B0000" tint="0"/>
      <name val="Calibri"/>
    </font>
    <font>
      <b/>
      <sz val="11"/>
      <color rgb="FF8B0000" tint="0"/>
      <name val="Calibri"/>
    </font>
    <font>
      <sz val="11"/>
      <color rgb="FF006400" tint="0"/>
      <name val="Calibri"/>
    </font>
    <font>
      <sz val="16"/>
      <name val="Calibri"/>
    </font>
    <font>
      <sz val="11"/>
      <name val="Consolas"/>
    </font>
    <font>
      <b/>
      <sz val="14"/>
      <name val="Calibri"/>
    </font>
    <font>
      <i/>
      <sz val="11"/>
      <color rgb="FF8B0000" tint="0"/>
      <name val="Calibri"/>
    </font>
    <font>
      <b/>
      <i/>
      <sz val="8"/>
      <color rgb="FF8B0000" tint="0"/>
      <name val="Calibri"/>
    </font>
    <font>
      <i/>
      <sz val="11"/>
      <name val="Calibri"/>
    </font>
    <font>
      <sz val="11"/>
      <color rgb="FFA9A9A9" tint="0"/>
      <name val="Calibri"/>
    </font>
  </fonts>
  <fills count="4">
    <fill>
      <patternFill patternType="none"/>
    </fill>
    <fill>
      <patternFill patternType="gray125"/>
    </fill>
    <fill>
      <patternFill patternType="solid">
        <fgColor rgb="FFFAEBD7" tint="0"/>
      </patternFill>
    </fill>
    <fill>
      <patternFill patternType="solid">
        <fgColor rgb="FFFFFAFA" tint="0"/>
      </patternFill>
    </fill>
  </fills>
  <borders count="23">
    <border>
      <left/>
      <right/>
      <top/>
      <bottom/>
      <diagonal/>
    </border>
    <border>
      <left/>
      <right/>
      <top/>
      <bottom style="medium"/>
      <diagonal/>
    </border>
    <border>
      <left/>
      <right/>
      <top style="medium"/>
      <bottom/>
      <diagonal/>
    </border>
    <border>
      <left style="medium"/>
      <right/>
      <top style="medium"/>
      <bottom/>
      <diagonal/>
    </border>
    <border>
      <left style="medium"/>
      <right/>
      <top/>
      <bottom/>
      <diagonal/>
    </border>
    <border>
      <left style="medium"/>
      <right/>
      <top/>
      <bottom style="medium"/>
      <diagonal/>
    </border>
    <border>
      <left/>
      <right style="medium"/>
      <top style="medium"/>
      <bottom/>
      <diagonal/>
    </border>
    <border>
      <left/>
      <right style="medium"/>
      <top/>
      <bottom/>
      <diagonal/>
    </border>
    <border>
      <left/>
      <right style="medium"/>
      <top/>
      <bottom style="medium"/>
      <diagonal/>
    </border>
    <border>
      <left/>
      <right/>
      <top style="hair"/>
      <bottom/>
      <diagonal/>
    </border>
    <border>
      <left style="medium"/>
      <right/>
      <top style="hair"/>
      <bottom/>
      <diagonal/>
    </border>
    <border>
      <left/>
      <right style="medium"/>
      <top style="hair"/>
      <bottom/>
      <diagonal/>
    </border>
    <border>
      <left/>
      <right/>
      <top style="medium"/>
      <bottom style="medium"/>
      <diagonal/>
    </border>
    <border>
      <left style="medium"/>
      <right/>
      <top style="medium"/>
      <bottom style="medium"/>
      <diagonal/>
    </border>
    <border>
      <left/>
      <right style="medium"/>
      <top style="medium"/>
      <bottom style="medium"/>
      <diagonal/>
    </border>
    <border>
      <left/>
      <right/>
      <top style="hair"/>
      <bottom style="medium"/>
      <diagonal/>
    </border>
    <border>
      <left style="medium"/>
      <right/>
      <top style="hair"/>
      <bottom style="medium"/>
      <diagonal/>
    </border>
    <border>
      <left/>
      <right/>
      <top style="hair"/>
      <bottom style="hair">
        <color rgb="FF000000" tint="0"/>
      </bottom>
      <diagonal/>
    </border>
    <border>
      <left/>
      <right/>
      <top style="medium"/>
      <bottom style="hair">
        <color rgb="FF000000" tint="0"/>
      </bottom>
      <diagonal/>
    </border>
    <border>
      <left style="medium"/>
      <right/>
      <top style="medium"/>
      <bottom style="hair">
        <color rgb="FF000000" tint="0"/>
      </bottom>
      <diagonal/>
    </border>
    <border>
      <left style="medium"/>
      <right/>
      <top style="hair"/>
      <bottom style="hair">
        <color rgb="FF000000" tint="0"/>
      </bottom>
      <diagonal/>
    </border>
    <border>
      <left/>
      <right style="medium"/>
      <top style="medium"/>
      <bottom style="hair">
        <color rgb="FF000000" tint="0"/>
      </bottom>
      <diagonal/>
    </border>
    <border>
      <left/>
      <right style="medium"/>
      <top style="hair"/>
      <bottom style="hair">
        <color rgb="FF000000" tint="0"/>
      </bottom>
      <diagonal/>
    </border>
  </borders>
  <cellStyleXfs count="1">
    <xf numFmtId="0" fontId="0"/>
  </cellStyleXfs>
  <cellXfs count="76">
    <xf numFmtId="0" applyNumberFormat="1" fontId="0" applyFont="1" xfId="0" applyProtection="1"/>
    <xf numFmtId="0" applyNumberFormat="1" fontId="2" applyFont="1" fillId="2" applyFill="1" borderId="1" applyBorder="1" xfId="0" applyProtection="1"/>
    <xf numFmtId="0" applyNumberFormat="1" fontId="3" applyFont="1" fillId="2" applyFill="1" borderId="1" applyBorder="1" xfId="0" applyProtection="1" applyAlignment="1">
      <alignment horizontal="left" vertical="top"/>
    </xf>
    <xf numFmtId="0" applyNumberFormat="1" fontId="0" applyFont="1" xfId="0" applyProtection="1" applyAlignment="1">
      <alignment horizontal="left" vertical="top"/>
    </xf>
    <xf numFmtId="0" applyNumberFormat="1" fontId="4" applyFont="1" xfId="0" applyProtection="1" applyAlignment="1">
      <alignment horizontal="left" vertical="top"/>
    </xf>
    <xf numFmtId="0" applyNumberFormat="1" fontId="5" applyFont="1" xfId="0" applyProtection="1" applyAlignment="1">
      <alignment horizontal="left" vertical="top"/>
    </xf>
    <xf numFmtId="0" applyNumberFormat="1" fontId="0" applyFont="1" xfId="0" applyProtection="1" applyAlignment="1">
      <alignment horizontal="right" vertical="top"/>
    </xf>
    <xf numFmtId="0" applyNumberFormat="1" fontId="7" applyFont="1" xfId="0" applyProtection="1" applyAlignment="1">
      <alignment horizontal="left" vertical="top"/>
    </xf>
    <xf numFmtId="0" applyNumberFormat="1" fontId="0" applyFont="1" xfId="0" applyProtection="1" applyAlignment="1">
      <alignment horizontal="left" vertical="center" wrapText="1" indent="1"/>
    </xf>
    <xf numFmtId="0" applyNumberFormat="1" fontId="8" applyFont="1" xfId="0" applyProtection="1" applyAlignment="1">
      <alignment horizontal="left" vertical="top" wrapText="1"/>
    </xf>
    <xf numFmtId="0" applyNumberFormat="1" fontId="9" applyFont="1" xfId="0" applyProtection="1"/>
    <xf numFmtId="0" applyNumberFormat="1" fontId="0" applyFont="1" borderId="2" applyBorder="1" xfId="0" applyProtection="1" applyAlignment="1">
      <alignment horizontal="left" vertical="center" wrapText="1" indent="1"/>
    </xf>
    <xf numFmtId="0" applyNumberFormat="1" fontId="0" applyFont="1" borderId="1" applyBorder="1" xfId="0" applyProtection="1" applyAlignment="1">
      <alignment horizontal="left" vertical="center" wrapText="1" indent="1"/>
    </xf>
    <xf numFmtId="0" applyNumberFormat="1" fontId="7" applyFont="1" borderId="3" applyBorder="1" xfId="0" applyProtection="1" applyAlignment="1">
      <alignment horizontal="center" vertical="center"/>
    </xf>
    <xf numFmtId="0" applyNumberFormat="1" fontId="7" applyFont="1" borderId="4" applyBorder="1" xfId="0" applyProtection="1" applyAlignment="1">
      <alignment horizontal="center" vertical="center"/>
    </xf>
    <xf numFmtId="0" applyNumberFormat="1" fontId="7" applyFont="1" borderId="5" applyBorder="1" xfId="0" applyProtection="1" applyAlignment="1">
      <alignment horizontal="center" vertical="center"/>
    </xf>
    <xf numFmtId="0" applyNumberFormat="1" fontId="6" applyFont="1" borderId="6" applyBorder="1" xfId="0" applyProtection="1" applyAlignment="1">
      <alignment horizontal="left" vertical="center" wrapText="1" indent="1"/>
    </xf>
    <xf numFmtId="0" applyNumberFormat="1" fontId="6" applyFont="1" borderId="7" applyBorder="1" xfId="0" applyProtection="1" applyAlignment="1">
      <alignment horizontal="left" vertical="center" wrapText="1" indent="1"/>
    </xf>
    <xf numFmtId="0" applyNumberFormat="1" fontId="6" applyFont="1" borderId="8" applyBorder="1" xfId="0" applyProtection="1" applyAlignment="1">
      <alignment horizontal="left" vertical="center" wrapText="1" indent="1"/>
    </xf>
    <xf numFmtId="0" applyNumberFormat="1" fontId="10" applyFont="1" xfId="0" applyProtection="1"/>
    <xf numFmtId="0" applyNumberFormat="1" fontId="10" applyFont="1" xfId="0" applyProtection="1" applyAlignment="1">
      <alignment horizontal="left" vertical="top"/>
    </xf>
    <xf numFmtId="0" applyNumberFormat="1" fontId="10" applyFont="1" borderId="2" applyBorder="1" xfId="0" applyProtection="1"/>
    <xf numFmtId="0" applyNumberFormat="1" fontId="10" applyFont="1" borderId="1" applyBorder="1" xfId="0" applyProtection="1"/>
    <xf numFmtId="0" applyNumberFormat="1" fontId="10" applyFont="1" borderId="3" applyBorder="1" xfId="0" applyProtection="1" applyAlignment="1">
      <alignment horizontal="left" vertical="top"/>
    </xf>
    <xf numFmtId="0" applyNumberFormat="1" fontId="10" applyFont="1" borderId="4" applyBorder="1" xfId="0" applyProtection="1" applyAlignment="1">
      <alignment horizontal="left" vertical="top"/>
    </xf>
    <xf numFmtId="0" applyNumberFormat="1" fontId="10" applyFont="1" borderId="4" applyBorder="1" xfId="0" applyProtection="1"/>
    <xf numFmtId="0" applyNumberFormat="1" fontId="10" applyFont="1" borderId="5" applyBorder="1" xfId="0" applyProtection="1" applyAlignment="1">
      <alignment horizontal="left" vertical="top"/>
    </xf>
    <xf numFmtId="0" applyNumberFormat="1" fontId="10" applyFont="1" borderId="6" applyBorder="1" xfId="0" applyProtection="1"/>
    <xf numFmtId="0" applyNumberFormat="1" fontId="10" applyFont="1" borderId="7" applyBorder="1" xfId="0" applyProtection="1"/>
    <xf numFmtId="0" applyNumberFormat="1" fontId="10" applyFont="1" borderId="8" applyBorder="1" xfId="0" applyProtection="1"/>
    <xf numFmtId="0" applyNumberFormat="1" fontId="0" applyFont="1" borderId="2" applyBorder="1" xfId="0" applyProtection="1"/>
    <xf numFmtId="0" applyNumberFormat="1" fontId="0" applyFont="1" borderId="1" applyBorder="1" xfId="0" applyProtection="1"/>
    <xf numFmtId="0" applyNumberFormat="1" fontId="0" applyFont="1" borderId="3" applyBorder="1" xfId="0" applyProtection="1" applyAlignment="1">
      <alignment horizontal="left" vertical="top"/>
    </xf>
    <xf numFmtId="0" applyNumberFormat="1" fontId="0" applyFont="1" borderId="4" applyBorder="1" xfId="0" applyProtection="1" applyAlignment="1">
      <alignment horizontal="left" vertical="top"/>
    </xf>
    <xf numFmtId="0" applyNumberFormat="1" fontId="0" applyFont="1" borderId="5" applyBorder="1" xfId="0" applyProtection="1" applyAlignment="1">
      <alignment horizontal="left" vertical="top"/>
    </xf>
    <xf numFmtId="0" applyNumberFormat="1" fontId="0" applyFont="1" borderId="6" applyBorder="1" xfId="0" applyProtection="1"/>
    <xf numFmtId="0" applyNumberFormat="1" fontId="0" applyFont="1" borderId="7" applyBorder="1" xfId="0" applyProtection="1"/>
    <xf numFmtId="0" applyNumberFormat="1" fontId="0" applyFont="1" borderId="8" applyBorder="1" xfId="0" applyProtection="1"/>
    <xf numFmtId="0" applyNumberFormat="1" fontId="11" applyFont="1" xfId="0" applyProtection="1" applyAlignment="1">
      <alignment horizontal="left" vertical="top"/>
    </xf>
    <xf numFmtId="0" applyNumberFormat="1" fontId="13" applyFont="1" xfId="0" applyProtection="1" applyAlignment="1">
      <alignment horizontal="left" vertical="top"/>
    </xf>
    <xf numFmtId="0" applyNumberFormat="1" fontId="0" applyFont="1" borderId="9" applyBorder="1" xfId="0" applyProtection="1"/>
    <xf numFmtId="0" applyNumberFormat="1" fontId="8" applyFont="1" borderId="9" applyBorder="1" xfId="0" applyProtection="1" applyAlignment="1">
      <alignment horizontal="left" vertical="top" wrapText="1"/>
    </xf>
    <xf numFmtId="0" applyNumberFormat="1" fontId="14" applyFont="1" borderId="9" applyBorder="1" xfId="0" applyProtection="1" applyAlignment="1">
      <alignment horizontal="left" vertical="top" wrapText="1"/>
    </xf>
    <xf numFmtId="0" applyNumberFormat="1" fontId="14" applyFont="1" borderId="9" applyBorder="1" xfId="0" applyProtection="1" applyAlignment="1">
      <alignment horizontal="left" vertical="top"/>
    </xf>
    <xf numFmtId="0" applyNumberFormat="1" fontId="15" applyFont="1" xfId="0" applyProtection="1" applyAlignment="1">
      <alignment horizontal="left" vertical="top"/>
    </xf>
    <xf numFmtId="0" applyNumberFormat="1" fontId="14" applyFont="1" borderId="2" applyBorder="1" xfId="0" applyProtection="1" applyAlignment="1">
      <alignment horizontal="left" vertical="top" wrapText="1"/>
    </xf>
    <xf numFmtId="0" applyNumberFormat="1" fontId="8" applyFont="1" borderId="2" applyBorder="1" xfId="0" applyProtection="1" applyAlignment="1">
      <alignment horizontal="left" vertical="top" wrapText="1"/>
    </xf>
    <xf numFmtId="0" applyNumberFormat="1" fontId="1" applyFont="1" borderId="3" applyBorder="1" xfId="0" applyProtection="1" applyAlignment="1">
      <alignment horizontal="left" vertical="top"/>
    </xf>
    <xf numFmtId="0" applyNumberFormat="1" fontId="0" applyFont="1" borderId="4" applyBorder="1" xfId="0" applyProtection="1"/>
    <xf numFmtId="0" applyNumberFormat="1" fontId="1" applyFont="1" borderId="10" applyBorder="1" xfId="0" applyProtection="1" applyAlignment="1">
      <alignment horizontal="left" vertical="top"/>
    </xf>
    <xf numFmtId="0" applyNumberFormat="1" fontId="0" applyFont="1" borderId="5" applyBorder="1" xfId="0" applyProtection="1"/>
    <xf numFmtId="0" applyNumberFormat="1" fontId="0" applyFont="1" borderId="11" applyBorder="1" xfId="0" applyProtection="1"/>
    <xf numFmtId="0" applyNumberFormat="1" fontId="8" applyFont="1" borderId="12" applyBorder="1" xfId="0" applyProtection="1" applyAlignment="1">
      <alignment horizontal="left" vertical="top" wrapText="1"/>
    </xf>
    <xf numFmtId="0" applyNumberFormat="1" fontId="0" applyFont="1" borderId="12" applyBorder="1" xfId="0" applyProtection="1"/>
    <xf numFmtId="0" applyNumberFormat="1" fontId="0" applyFont="1" borderId="13" applyBorder="1" xfId="0" applyProtection="1" applyAlignment="1">
      <alignment horizontal="left" vertical="top"/>
    </xf>
    <xf numFmtId="0" applyNumberFormat="1" fontId="0" applyFont="1" borderId="14" applyBorder="1" xfId="0" applyProtection="1"/>
    <xf numFmtId="0" applyNumberFormat="1" fontId="8" applyFont="1" borderId="15" applyBorder="1" xfId="0" applyProtection="1" applyAlignment="1">
      <alignment horizontal="left" vertical="top" wrapText="1"/>
    </xf>
    <xf numFmtId="0" applyNumberFormat="1" fontId="0" applyFont="1" borderId="15" applyBorder="1" xfId="0" applyProtection="1"/>
    <xf numFmtId="0" applyNumberFormat="1" fontId="0" applyFont="1" borderId="10" applyBorder="1" xfId="0" applyProtection="1" applyAlignment="1">
      <alignment horizontal="left" vertical="top"/>
    </xf>
    <xf numFmtId="0" applyNumberFormat="1" fontId="0" applyFont="1" borderId="16" applyBorder="1" xfId="0" applyProtection="1" applyAlignment="1">
      <alignment horizontal="left" vertical="top"/>
    </xf>
    <xf numFmtId="0" applyNumberFormat="1" fontId="14" applyFont="1" borderId="2" applyBorder="1" xfId="0" applyProtection="1" applyAlignment="1">
      <alignment horizontal="left" vertical="top"/>
    </xf>
    <xf numFmtId="0" applyNumberFormat="1" fontId="0" applyFont="1" borderId="17" applyBorder="1" xfId="0" applyProtection="1"/>
    <xf numFmtId="0" applyNumberFormat="1" fontId="14" applyFont="1" xfId="0" applyProtection="1" applyAlignment="1">
      <alignment horizontal="left" vertical="top"/>
    </xf>
    <xf numFmtId="0" applyNumberFormat="1" fontId="14" applyFont="1" xfId="0" applyProtection="1" applyAlignment="1">
      <alignment horizontal="left" vertical="top" wrapText="1"/>
    </xf>
    <xf numFmtId="0" applyNumberFormat="1" fontId="12" applyFont="1" xfId="0" applyProtection="1" applyAlignment="1">
      <alignment horizontal="left" vertical="top"/>
    </xf>
    <xf numFmtId="0" applyNumberFormat="1" fontId="0" applyFont="1" borderId="18" applyBorder="1" xfId="0" applyProtection="1"/>
    <xf numFmtId="0" applyNumberFormat="1" fontId="1" applyFont="1" fillId="3" applyFill="1" borderId="19" applyBorder="1" xfId="0" applyProtection="1" applyAlignment="1">
      <alignment horizontal="left" vertical="top" wrapText="1"/>
    </xf>
    <xf numFmtId="0" applyNumberFormat="1" fontId="1" applyFont="1" borderId="4" applyBorder="1" xfId="0" applyProtection="1" applyAlignment="1">
      <alignment horizontal="left" vertical="top"/>
    </xf>
    <xf numFmtId="0" applyNumberFormat="1" fontId="1" applyFont="1" fillId="3" applyFill="1" borderId="20" applyBorder="1" xfId="0" applyProtection="1" applyAlignment="1">
      <alignment horizontal="left" vertical="top" wrapText="1"/>
    </xf>
    <xf numFmtId="0" applyNumberFormat="1" fontId="0" applyFont="1" borderId="21" applyBorder="1" xfId="0" applyProtection="1"/>
    <xf numFmtId="0" applyNumberFormat="1" fontId="0" applyFont="1" borderId="22" applyBorder="1" xfId="0" applyProtection="1"/>
    <xf numFmtId="0" applyNumberFormat="1" fontId="6" applyFont="1" borderId="13" applyBorder="1" xfId="0" applyProtection="1" applyAlignment="1">
      <alignment horizontal="left" vertical="top"/>
    </xf>
    <xf numFmtId="0" applyNumberFormat="1" fontId="8" applyFont="1" borderId="1" applyBorder="1" xfId="0" applyProtection="1" applyAlignment="1">
      <alignment horizontal="left" vertical="top" wrapText="1"/>
    </xf>
    <xf numFmtId="0" applyNumberFormat="1" fontId="11" applyFont="1" borderId="3" applyBorder="1" xfId="0" applyProtection="1" applyAlignment="1">
      <alignment horizontal="left" vertical="center"/>
    </xf>
    <xf numFmtId="0" applyNumberFormat="1" fontId="11" applyFont="1" borderId="4" applyBorder="1" xfId="0" applyProtection="1" applyAlignment="1">
      <alignment horizontal="left" vertical="center"/>
    </xf>
    <xf numFmtId="0" applyNumberFormat="1" fontId="11" applyFont="1" borderId="5" applyBorder="1" xfId="0" applyProtection="1" applyAlignment="1">
      <alignment horizontal="left" vertical="center"/>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styles" Target="styles.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Relationships>
</file>

<file path=xl/worksheets/sheet1.xml><?xml version="1.0" encoding="utf-8"?>
<worksheet xmlns:r="http://schemas.openxmlformats.org/officeDocument/2006/relationships" xmlns="http://schemas.openxmlformats.org/spreadsheetml/2006/main">
  <dimension ref="A1:J51"/>
  <sheetViews>
    <sheetView workbookViewId="0"/>
  </sheetViews>
  <sheetFormatPr defaultRowHeight="15"/>
  <cols>
    <col min="1" max="1" width="9.140625" customWidth="1"/>
    <col min="2" max="2" width="36.66305923461914"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s>
  <sheetData>
    <row r="1" s="1" customFormat="1">
      <c r="A1" s="2" t="s">
        <v>0</v>
      </c>
    </row>
    <row r="2"/>
    <row r="3"/>
    <row r="4"/>
    <row r="5" ht="48.879766845703124" customHeight="1">
      <c r="B5" s="73" t="str">
        <f>HYPERLINK("#'XML-dokumentation'!A6", "SirData")</f>
        <v>SirData</v>
      </c>
      <c r="C5" s="46" t="s">
        <v>1</v>
      </c>
      <c r="D5" s="30"/>
      <c r="E5" s="30"/>
      <c r="F5" s="30"/>
      <c r="G5" s="30"/>
      <c r="H5" s="30"/>
      <c r="I5" s="30"/>
      <c r="J5" s="35"/>
    </row>
    <row r="6" ht="19.947476196289063" customHeight="1">
      <c r="B6" s="74" t="str">
        <f>HYPERLINK("#'XML-dokumentation'!A22", "Innehåll")</f>
        <v>Innehåll</v>
      </c>
      <c r="C6" s="9" t="s">
        <v>2</v>
      </c>
      <c r="J6" s="36"/>
    </row>
    <row r="7" ht="19.947476196289063" customHeight="1">
      <c r="B7" s="74" t="str">
        <f>HYPERLINK("#'XML-dokumentation'!A59", "Vårdtillfälle")</f>
        <v>Vårdtillfälle</v>
      </c>
      <c r="C7" s="9" t="s">
        <v>3</v>
      </c>
      <c r="J7" s="36"/>
    </row>
    <row r="8" ht="19.947476196289063" customHeight="1">
      <c r="B8" s="74" t="str">
        <f>HYPERLINK("#'XML-dokumentation'!A151", "PersonData")</f>
        <v>PersonData</v>
      </c>
      <c r="C8" s="9" t="s">
        <v>4</v>
      </c>
      <c r="J8" s="36"/>
    </row>
    <row r="9" ht="19.947476196289063" customHeight="1">
      <c r="B9" s="74" t="str">
        <f>HYPERLINK("#'XML-dokumentation'!A209", "VårdData")</f>
        <v>VårdData</v>
      </c>
      <c r="C9" s="9" t="s">
        <v>5</v>
      </c>
      <c r="J9" s="36"/>
    </row>
    <row r="10" ht="48.879766845703124" customHeight="1">
      <c r="B10" s="74" t="str">
        <f>HYPERLINK("#'XML-dokumentation'!A379", "PreOperationskoder")</f>
        <v>PreOperationskoder</v>
      </c>
      <c r="C10" s="9" t="s">
        <v>6</v>
      </c>
      <c r="J10" s="36"/>
    </row>
    <row r="11" ht="121.21048583984376" customHeight="1">
      <c r="B11" s="74" t="str">
        <f>HYPERLINK("#'XML-dokumentation'!A400", "BehandlingsStrategiPre2014")</f>
        <v>BehandlingsStrategiPre2014</v>
      </c>
      <c r="C11" s="9" t="s">
        <v>7</v>
      </c>
      <c r="J11" s="36"/>
    </row>
    <row r="12" ht="92.2781982421875" customHeight="1">
      <c r="B12" s="74" t="str">
        <f>HYPERLINK("#'XML-dokumentation'!A499", "BehandlingsStrategi2013")</f>
        <v>BehandlingsStrategi2013</v>
      </c>
      <c r="C12" s="9" t="s">
        <v>8</v>
      </c>
      <c r="J12" s="36"/>
    </row>
    <row r="13" ht="48.879766845703124" customHeight="1">
      <c r="B13" s="74" t="str">
        <f>HYPERLINK("#'XML-dokumentation'!A572", "SAPS3")</f>
        <v>SAPS3</v>
      </c>
      <c r="C13" s="9" t="s">
        <v>9</v>
      </c>
      <c r="J13" s="36"/>
    </row>
    <row r="14" ht="19.947476196289063" customHeight="1">
      <c r="B14" s="74" t="str">
        <f>HYPERLINK("#'XML-dokumentation'!A777", "Higgins")</f>
        <v>Higgins</v>
      </c>
      <c r="C14" s="9" t="s">
        <v>10</v>
      </c>
      <c r="J14" s="36"/>
    </row>
    <row r="15" ht="121.21048583984376" customHeight="1">
      <c r="B15" s="74" t="str">
        <f>HYPERLINK("#'XML-dokumentation'!A913", "ClinicalFrailtyScaleData")</f>
        <v>ClinicalFrailtyScaleData</v>
      </c>
      <c r="C15" s="9" t="s">
        <v>11</v>
      </c>
      <c r="J15" s="36"/>
    </row>
    <row r="16" ht="19.947476196289063" customHeight="1">
      <c r="B16" s="74" t="str">
        <f>HYPERLINK("#'XML-dokumentation'!A942", "PIM2")</f>
        <v>PIM2</v>
      </c>
      <c r="C16" s="9" t="s">
        <v>12</v>
      </c>
      <c r="J16" s="36"/>
    </row>
    <row r="17" ht="19.947476196289063" customHeight="1">
      <c r="B17" s="74" t="str">
        <f>HYPERLINK("#'XML-dokumentation'!A1040", "PIM3")</f>
        <v>PIM3</v>
      </c>
      <c r="C17" s="9" t="s">
        <v>13</v>
      </c>
      <c r="J17" s="36"/>
    </row>
    <row r="18" ht="106.7443359375" customHeight="1">
      <c r="B18" s="74" t="str">
        <f>HYPERLINK("#'XML-dokumentation'!A1156", "SOFAData")</f>
        <v>SOFAData</v>
      </c>
      <c r="C18" s="9" t="s">
        <v>14</v>
      </c>
      <c r="J18" s="36"/>
    </row>
    <row r="19" ht="92.2781982421875" customHeight="1">
      <c r="B19" s="74" t="str">
        <f>HYPERLINK("#'XML-dokumentation'!A1183", "DagligSOFA")</f>
        <v>DagligSOFA</v>
      </c>
      <c r="C19" s="9" t="s">
        <v>15</v>
      </c>
      <c r="J19" s="36"/>
    </row>
    <row r="20" ht="63.34591064453125" customHeight="1">
      <c r="B20" s="74" t="str">
        <f>HYPERLINK("#'XML-dokumentation'!A1359", "Avliden2009")</f>
        <v>Avliden2009</v>
      </c>
      <c r="C20" s="9" t="s">
        <v>16</v>
      </c>
      <c r="J20" s="36"/>
    </row>
    <row r="21" ht="92.2781982421875" customHeight="1">
      <c r="B21" s="74" t="str">
        <f>HYPERLINK("#'XML-dokumentation'!A1448", "Avliden2016")</f>
        <v>Avliden2016</v>
      </c>
      <c r="C21" s="9" t="s">
        <v>17</v>
      </c>
      <c r="J21" s="36"/>
    </row>
    <row r="22" ht="63.34591064453125" customHeight="1">
      <c r="B22" s="74" t="str">
        <f>HYPERLINK("#'XML-dokumentation'!A1549", "Avliden2020")</f>
        <v>Avliden2020</v>
      </c>
      <c r="C22" s="9" t="s">
        <v>18</v>
      </c>
      <c r="J22" s="36"/>
    </row>
    <row r="23" ht="63.34591064453125" customHeight="1">
      <c r="B23" s="74" t="str">
        <f>HYPERLINK("#'XML-dokumentation'!A1734", "Avliden2024")</f>
        <v>Avliden2024</v>
      </c>
      <c r="C23" s="9" t="s">
        <v>19</v>
      </c>
      <c r="J23" s="36"/>
    </row>
    <row r="24" ht="34.413623046875" customHeight="1">
      <c r="B24" s="74" t="str">
        <f>HYPERLINK("#'XML-dokumentation'!A1960", "ViktOchLängd")</f>
        <v>ViktOchLängd</v>
      </c>
      <c r="C24" s="9" t="s">
        <v>20</v>
      </c>
      <c r="J24" s="36"/>
    </row>
    <row r="25" ht="19.947476196289063" customHeight="1">
      <c r="B25" s="74" t="str">
        <f>HYPERLINK("#'XML-dokumentation'!A1999", "Komplikation2012")</f>
        <v>Komplikation2012</v>
      </c>
      <c r="C25" s="9" t="s">
        <v>21</v>
      </c>
      <c r="J25" s="36"/>
    </row>
    <row r="26" ht="77.81205444335937" customHeight="1">
      <c r="B26" s="74" t="str">
        <f>HYPERLINK("#'XML-dokumentation'!A2029", "VTS5")</f>
        <v>VTS5</v>
      </c>
      <c r="C26" s="9" t="s">
        <v>22</v>
      </c>
      <c r="J26" s="36"/>
    </row>
    <row r="27" ht="48.879766845703124" customHeight="1">
      <c r="B27" s="74" t="str">
        <f>HYPERLINK("#'XML-dokumentation'!A2126", "VTS2014")</f>
        <v>VTS2014</v>
      </c>
      <c r="C27" s="9" t="s">
        <v>23</v>
      </c>
      <c r="J27" s="36"/>
    </row>
    <row r="28" ht="63.34591064453125" customHeight="1">
      <c r="B28" s="74" t="str">
        <f>HYPERLINK("#'XML-dokumentation'!A2218", "NEMS")</f>
        <v>NEMS</v>
      </c>
      <c r="C28" s="9" t="s">
        <v>24</v>
      </c>
      <c r="J28" s="36"/>
    </row>
    <row r="29" ht="106.7443359375" customHeight="1">
      <c r="B29" s="74" t="str">
        <f>HYPERLINK("#'XML-dokumentation'!A2280", "Åtgärd")</f>
        <v>Åtgärd</v>
      </c>
      <c r="C29" s="9" t="s">
        <v>25</v>
      </c>
      <c r="J29" s="36"/>
    </row>
    <row r="30" ht="121.21048583984376" customHeight="1">
      <c r="B30" s="74" t="str">
        <f>HYPERLINK("#'XML-dokumentation'!A2323", "DiagnosKod")</f>
        <v>DiagnosKod</v>
      </c>
      <c r="C30" s="9" t="s">
        <v>26</v>
      </c>
      <c r="J30" s="36"/>
    </row>
    <row r="31" ht="19.947476196289063" customHeight="1">
      <c r="B31" s="74" t="str">
        <f>HYPERLINK("#'XML-dokumentation'!A2346", "Sederingsmål")</f>
        <v>Sederingsmål</v>
      </c>
      <c r="C31" s="9" t="s">
        <v>27</v>
      </c>
      <c r="J31" s="36"/>
    </row>
    <row r="32" ht="19.947476196289063" customHeight="1">
      <c r="B32" s="74" t="str">
        <f>HYPERLINK("#'XML-dokumentation'!A2390", "OmvårdnadSmärta")</f>
        <v>OmvårdnadSmärta</v>
      </c>
      <c r="C32" s="9" t="s">
        <v>28</v>
      </c>
      <c r="J32" s="36"/>
    </row>
    <row r="33" ht="19.947476196289063" customHeight="1">
      <c r="B33" s="74" t="str">
        <f>HYPERLINK("#'XML-dokumentation'!A2482", "OmvårdnadSedering")</f>
        <v>OmvårdnadSedering</v>
      </c>
      <c r="C33" s="9" t="s">
        <v>29</v>
      </c>
      <c r="J33" s="36"/>
    </row>
    <row r="34" ht="19.947476196289063" customHeight="1">
      <c r="B34" s="74" t="str">
        <f>HYPERLINK("#'XML-dokumentation'!A2591", "OmvårdnadDelirium")</f>
        <v>OmvårdnadDelirium</v>
      </c>
      <c r="C34" s="9" t="s">
        <v>30</v>
      </c>
      <c r="J34" s="36"/>
    </row>
    <row r="35" ht="150.1427734375" customHeight="1">
      <c r="B35" s="74" t="str">
        <f>HYPERLINK("#'XML-dokumentation'!A2658", "Intagningsorsaker")</f>
        <v>Intagningsorsaker</v>
      </c>
      <c r="C35" s="9" t="s">
        <v>31</v>
      </c>
      <c r="J35" s="36"/>
    </row>
    <row r="36" ht="106.7443359375" customHeight="1">
      <c r="B36" s="74" t="str">
        <f>HYPERLINK("#'XML-dokumentation'!A2773", "SOFA")</f>
        <v>SOFA</v>
      </c>
      <c r="C36" s="9" t="s">
        <v>14</v>
      </c>
      <c r="J36" s="36"/>
    </row>
    <row r="37" ht="48.879766845703124" customHeight="1">
      <c r="B37" s="74" t="str">
        <f>HYPERLINK("#'XML-dokumentation'!A2946", "MöjligDonator2009")</f>
        <v>MöjligDonator2009</v>
      </c>
      <c r="C37" s="9" t="s">
        <v>32</v>
      </c>
      <c r="J37" s="36"/>
    </row>
    <row r="38" ht="19.947476196289063" customHeight="1">
      <c r="B38" s="74" t="str">
        <f>HYPERLINK("#'XML-dokumentation'!A2969", "BeslutadOrgandonation2009")</f>
        <v>BeslutadOrgandonation2009</v>
      </c>
      <c r="C38" s="9" t="s">
        <v>33</v>
      </c>
      <c r="J38" s="36"/>
    </row>
    <row r="39" ht="19.947476196289063" customHeight="1">
      <c r="B39" s="74" t="str">
        <f>HYPERLINK("#'XML-dokumentation'!A2990", "MöjligDonator2016")</f>
        <v>MöjligDonator2016</v>
      </c>
      <c r="C39" s="9" t="s">
        <v>34</v>
      </c>
      <c r="J39" s="36"/>
    </row>
    <row r="40" ht="63.34591064453125" customHeight="1">
      <c r="B40" s="74" t="str">
        <f>HYPERLINK("#'XML-dokumentation'!A3017", "DagligVikt")</f>
        <v>DagligVikt</v>
      </c>
      <c r="C40" s="9" t="s">
        <v>35</v>
      </c>
      <c r="J40" s="36"/>
    </row>
    <row r="41" ht="19.947476196289063" customHeight="1">
      <c r="B41" s="74" t="str">
        <f>HYPERLINK("#'XML-dokumentation'!A3031", "BPS")</f>
        <v>BPS</v>
      </c>
      <c r="C41" s="9" t="s">
        <v>36</v>
      </c>
      <c r="J41" s="36"/>
    </row>
    <row r="42" ht="19.947476196289063" customHeight="1">
      <c r="B42" s="74" t="str">
        <f>HYPERLINK("#'XML-dokumentation'!A3068", "CPOT")</f>
        <v>CPOT</v>
      </c>
      <c r="C42" s="9" t="s">
        <v>37</v>
      </c>
      <c r="J42" s="36"/>
    </row>
    <row r="43" ht="19.947476196289063" customHeight="1">
      <c r="B43" s="74" t="str">
        <f>HYPERLINK("#'XML-dokumentation'!A3108", "OmvårdnadSmärtaUppföljning")</f>
        <v>OmvårdnadSmärtaUppföljning</v>
      </c>
      <c r="C43" s="9" t="s">
        <v>38</v>
      </c>
      <c r="J43" s="36"/>
    </row>
    <row r="44" ht="19.947476196289063" customHeight="1">
      <c r="B44" s="74" t="str">
        <f>HYPERLINK("#'XML-dokumentation'!A3140", "NuDesc")</f>
        <v>NuDesc</v>
      </c>
      <c r="C44" s="9" t="s">
        <v>39</v>
      </c>
      <c r="J44" s="36"/>
    </row>
    <row r="45" ht="19.947476196289063" customHeight="1">
      <c r="B45" s="74" t="str">
        <f>HYPERLINK("#'XML-dokumentation'!A3180", "DonatorInställningKänd2009")</f>
        <v>DonatorInställningKänd2009</v>
      </c>
      <c r="C45" s="9" t="s">
        <v>40</v>
      </c>
      <c r="J45" s="36"/>
    </row>
    <row r="46" ht="19.947476196289063" customHeight="1">
      <c r="B46" s="74" t="str">
        <f>HYPERLINK("#'XML-dokumentation'!A3197", "DonatorInställningKänd2016")</f>
        <v>DonatorInställningKänd2016</v>
      </c>
      <c r="C46" s="9" t="s">
        <v>41</v>
      </c>
      <c r="J46" s="36"/>
    </row>
    <row r="47" ht="19.947476196289063" customHeight="1">
      <c r="B47" s="74" t="str">
        <f>HYPERLINK("#'XML-dokumentation'!A3214", "BeslutadOrgandonation2016")</f>
        <v>BeslutadOrgandonation2016</v>
      </c>
      <c r="C47" s="9" t="s">
        <v>42</v>
      </c>
      <c r="J47" s="36"/>
    </row>
    <row r="48" ht="19.947476196289063" customHeight="1">
      <c r="B48" s="74" t="str">
        <f>HYPERLINK("#'XML-dokumentation'!A3237", "BPS")</f>
        <v>BPS</v>
      </c>
      <c r="C48" s="9" t="s">
        <v>36</v>
      </c>
      <c r="J48" s="36"/>
    </row>
    <row r="49" ht="19.947476196289063" customHeight="1">
      <c r="B49" s="74" t="str">
        <f>HYPERLINK("#'XML-dokumentation'!A3274", "CPOT")</f>
        <v>CPOT</v>
      </c>
      <c r="C49" s="9" t="s">
        <v>37</v>
      </c>
      <c r="J49" s="36"/>
    </row>
    <row r="50">
      <c r="B50" s="48"/>
      <c r="J50" s="36"/>
    </row>
    <row r="51" ht="19.947476196289063" customHeight="1">
      <c r="B51" s="75" t="str">
        <f>HYPERLINK("#'XML-dokumentation'!A3313", "Fotnot")</f>
        <v>Fotnot</v>
      </c>
      <c r="C51" s="72" t="s">
        <v>43</v>
      </c>
      <c r="D51" s="31"/>
      <c r="E51" s="31"/>
      <c r="F51" s="31"/>
      <c r="G51" s="31"/>
      <c r="H51" s="31"/>
      <c r="I51" s="31"/>
      <c r="J51" s="37"/>
    </row>
    <row r="52"/>
  </sheetData>
  <mergeCells>
    <mergeCell ref="A1:AD1"/>
    <mergeCell ref="C5:J5"/>
    <mergeCell ref="C6:J6"/>
    <mergeCell ref="C7:J7"/>
    <mergeCell ref="C8:J8"/>
    <mergeCell ref="C9:J9"/>
    <mergeCell ref="C10:J10"/>
    <mergeCell ref="C11:J11"/>
    <mergeCell ref="C12:J12"/>
    <mergeCell ref="C13:J13"/>
    <mergeCell ref="C14:J14"/>
    <mergeCell ref="C15:J15"/>
    <mergeCell ref="C16:J16"/>
    <mergeCell ref="C17:J17"/>
    <mergeCell ref="C18:J18"/>
    <mergeCell ref="C19:J19"/>
    <mergeCell ref="C20:J20"/>
    <mergeCell ref="C21:J21"/>
    <mergeCell ref="C22:J22"/>
    <mergeCell ref="C23:J23"/>
    <mergeCell ref="C24:J24"/>
    <mergeCell ref="C25:J25"/>
    <mergeCell ref="C26:J26"/>
    <mergeCell ref="C27:J27"/>
    <mergeCell ref="C28:J28"/>
    <mergeCell ref="C29:J29"/>
    <mergeCell ref="C30:J30"/>
    <mergeCell ref="C31:J31"/>
    <mergeCell ref="C32:J32"/>
    <mergeCell ref="C33:J33"/>
    <mergeCell ref="C34:J34"/>
    <mergeCell ref="C35:J35"/>
    <mergeCell ref="C36:J36"/>
    <mergeCell ref="C37:J37"/>
    <mergeCell ref="C38:J38"/>
    <mergeCell ref="C39:J39"/>
    <mergeCell ref="C40:J40"/>
    <mergeCell ref="C41:J41"/>
    <mergeCell ref="C42:J42"/>
    <mergeCell ref="C43:J43"/>
    <mergeCell ref="C44:J44"/>
    <mergeCell ref="C45:J45"/>
    <mergeCell ref="C46:J46"/>
    <mergeCell ref="C47:J47"/>
    <mergeCell ref="C48:J48"/>
    <mergeCell ref="C49:J49"/>
    <mergeCell ref="C51:J51"/>
  </mergeCells>
  <headerFooter/>
</worksheet>
</file>

<file path=xl/worksheets/sheet10.xml><?xml version="1.0" encoding="utf-8"?>
<worksheet xmlns:r="http://schemas.openxmlformats.org/officeDocument/2006/relationships" xmlns="http://schemas.openxmlformats.org/spreadsheetml/2006/main">
  <dimension ref="A1:AA465"/>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 min="22" max="22" width="9.140625" customWidth="1"/>
    <col min="23" max="23" width="9.140625" customWidth="1"/>
    <col min="24" max="24" width="9.140625" customWidth="1"/>
    <col min="25" max="25" width="9.140625" customWidth="1"/>
    <col min="26" max="26" width="9.140625" customWidth="1"/>
    <col min="27" max="27" width="9.140625" customWidth="1"/>
  </cols>
  <sheetData>
    <row r="1" s="1" customFormat="1">
      <c r="A1" s="2" t="s">
        <v>0</v>
      </c>
    </row>
    <row r="2"/>
    <row r="3"/>
    <row r="4"/>
    <row r="5" s="19" customFormat="1">
      <c r="B5" s="23" t="s">
        <v>2348</v>
      </c>
      <c r="C5" s="21"/>
      <c r="D5" s="21"/>
      <c r="E5" s="21"/>
      <c r="F5" s="21"/>
      <c r="G5" s="21"/>
      <c r="H5" s="21"/>
      <c r="I5" s="21"/>
      <c r="J5" s="21"/>
      <c r="K5" s="21"/>
      <c r="L5" s="21"/>
      <c r="M5" s="21"/>
      <c r="N5" s="21"/>
      <c r="O5" s="21"/>
      <c r="P5" s="21"/>
      <c r="Q5" s="21"/>
      <c r="R5" s="21"/>
      <c r="S5" s="21"/>
      <c r="T5" s="21"/>
      <c r="U5" s="21"/>
      <c r="V5" s="21"/>
      <c r="W5" s="21"/>
      <c r="X5" s="21"/>
      <c r="Y5" s="21"/>
      <c r="Z5" s="21"/>
      <c r="AA5" s="27"/>
    </row>
    <row r="6" s="19" customFormat="1">
      <c r="B6" s="24" t="s">
        <v>2349</v>
      </c>
      <c r="AA6" s="28"/>
    </row>
    <row r="7" s="19" customFormat="1">
      <c r="B7" s="24" t="s">
        <v>2350</v>
      </c>
      <c r="AA7" s="28"/>
    </row>
    <row r="8" s="19" customFormat="1">
      <c r="B8" s="25"/>
      <c r="C8" s="20" t="s">
        <v>2351</v>
      </c>
      <c r="AA8" s="28"/>
    </row>
    <row r="9" s="19" customFormat="1">
      <c r="B9" s="25"/>
      <c r="C9" s="20" t="s">
        <v>52</v>
      </c>
      <c r="AA9" s="28"/>
    </row>
    <row r="10" s="19" customFormat="1">
      <c r="B10" s="25"/>
      <c r="D10" s="20" t="s">
        <v>2352</v>
      </c>
      <c r="AA10" s="28"/>
    </row>
    <row r="11" s="19" customFormat="1">
      <c r="B11" s="25"/>
      <c r="D11" s="20" t="s">
        <v>2353</v>
      </c>
      <c r="AA11" s="28"/>
    </row>
    <row r="12" s="19" customFormat="1">
      <c r="B12" s="25"/>
      <c r="D12" s="20" t="s">
        <v>2755</v>
      </c>
      <c r="AA12" s="28"/>
    </row>
    <row r="13" s="19" customFormat="1">
      <c r="B13" s="25"/>
      <c r="D13" s="20" t="s">
        <v>2756</v>
      </c>
      <c r="AA13" s="28"/>
    </row>
    <row r="14" s="19" customFormat="1">
      <c r="B14" s="25"/>
      <c r="D14" s="20" t="s">
        <v>2757</v>
      </c>
      <c r="AA14" s="28"/>
    </row>
    <row r="15" s="19" customFormat="1">
      <c r="B15" s="25"/>
      <c r="C15" s="20" t="s">
        <v>2357</v>
      </c>
      <c r="AA15" s="28"/>
    </row>
    <row r="16" s="19" customFormat="1">
      <c r="B16" s="25"/>
      <c r="C16" s="20" t="s">
        <v>54</v>
      </c>
      <c r="AA16" s="28"/>
    </row>
    <row r="17" s="19" customFormat="1">
      <c r="B17" s="25"/>
      <c r="D17" s="20" t="s">
        <v>88</v>
      </c>
      <c r="AA17" s="28"/>
    </row>
    <row r="18" s="19" customFormat="1">
      <c r="B18" s="25"/>
      <c r="E18" s="20" t="s">
        <v>2358</v>
      </c>
      <c r="AA18" s="28"/>
    </row>
    <row r="19" s="19" customFormat="1">
      <c r="B19" s="25"/>
      <c r="E19" s="20" t="s">
        <v>2758</v>
      </c>
      <c r="AA19" s="28"/>
    </row>
    <row r="20" s="19" customFormat="1">
      <c r="B20" s="25"/>
      <c r="E20" s="20" t="s">
        <v>2362</v>
      </c>
      <c r="AA20" s="28"/>
    </row>
    <row r="21" s="19" customFormat="1">
      <c r="B21" s="25"/>
      <c r="D21" s="20" t="s">
        <v>2364</v>
      </c>
      <c r="AA21" s="28"/>
    </row>
    <row r="22" s="19" customFormat="1">
      <c r="B22" s="25"/>
      <c r="D22" s="20" t="s">
        <v>90</v>
      </c>
      <c r="AA22" s="28"/>
    </row>
    <row r="23" s="19" customFormat="1">
      <c r="B23" s="25"/>
      <c r="E23" s="20" t="s">
        <v>2759</v>
      </c>
      <c r="AA23" s="28"/>
    </row>
    <row r="24" s="19" customFormat="1">
      <c r="B24" s="25"/>
      <c r="E24" s="20" t="s">
        <v>2760</v>
      </c>
      <c r="AA24" s="28"/>
    </row>
    <row r="25" s="19" customFormat="1">
      <c r="B25" s="25"/>
      <c r="E25" s="20" t="s">
        <v>2761</v>
      </c>
      <c r="AA25" s="28"/>
    </row>
    <row r="26" s="19" customFormat="1">
      <c r="B26" s="25"/>
      <c r="E26" s="20" t="s">
        <v>2520</v>
      </c>
      <c r="AA26" s="28"/>
    </row>
    <row r="27" s="19" customFormat="1">
      <c r="B27" s="25"/>
      <c r="E27" s="20" t="s">
        <v>2762</v>
      </c>
      <c r="AA27" s="28"/>
    </row>
    <row r="28" s="19" customFormat="1">
      <c r="B28" s="25"/>
      <c r="E28" s="20" t="s">
        <v>2706</v>
      </c>
      <c r="AA28" s="28"/>
    </row>
    <row r="29" s="19" customFormat="1">
      <c r="B29" s="25"/>
      <c r="E29" s="20" t="s">
        <v>2371</v>
      </c>
      <c r="AA29" s="28"/>
    </row>
    <row r="30" s="19" customFormat="1">
      <c r="B30" s="25"/>
      <c r="E30" s="20" t="s">
        <v>2763</v>
      </c>
      <c r="AA30" s="28"/>
    </row>
    <row r="31" s="19" customFormat="1">
      <c r="B31" s="25"/>
      <c r="E31" s="20" t="s">
        <v>2764</v>
      </c>
      <c r="AA31" s="28"/>
    </row>
    <row r="32" s="19" customFormat="1">
      <c r="B32" s="25"/>
      <c r="E32" s="20" t="s">
        <v>2707</v>
      </c>
      <c r="AA32" s="28"/>
    </row>
    <row r="33" s="19" customFormat="1">
      <c r="B33" s="25"/>
      <c r="E33" s="20" t="s">
        <v>2708</v>
      </c>
      <c r="AA33" s="28"/>
    </row>
    <row r="34" s="19" customFormat="1">
      <c r="B34" s="25"/>
      <c r="E34" s="20" t="s">
        <v>2765</v>
      </c>
      <c r="AA34" s="28"/>
    </row>
    <row r="35" s="19" customFormat="1">
      <c r="B35" s="25"/>
      <c r="E35" s="20" t="s">
        <v>374</v>
      </c>
      <c r="AA35" s="28"/>
    </row>
    <row r="36" s="19" customFormat="1">
      <c r="B36" s="25"/>
      <c r="F36" s="20" t="s">
        <v>2766</v>
      </c>
      <c r="AA36" s="28"/>
    </row>
    <row r="37" s="19" customFormat="1">
      <c r="B37" s="25"/>
      <c r="E37" s="20" t="s">
        <v>2387</v>
      </c>
      <c r="AA37" s="28"/>
    </row>
    <row r="38" s="19" customFormat="1">
      <c r="B38" s="25"/>
      <c r="D38" s="20" t="s">
        <v>2388</v>
      </c>
      <c r="AA38" s="28"/>
    </row>
    <row r="39" s="19" customFormat="1">
      <c r="B39" s="25"/>
      <c r="D39" s="20" t="s">
        <v>92</v>
      </c>
      <c r="AA39" s="28"/>
    </row>
    <row r="40" s="19" customFormat="1">
      <c r="B40" s="25"/>
      <c r="E40" s="20" t="s">
        <v>2767</v>
      </c>
      <c r="AA40" s="28"/>
    </row>
    <row r="41" s="19" customFormat="1">
      <c r="B41" s="25"/>
      <c r="F41" s="20" t="s">
        <v>2768</v>
      </c>
      <c r="AA41" s="28"/>
    </row>
    <row r="42" s="19" customFormat="1">
      <c r="B42" s="25"/>
      <c r="F42" s="20" t="s">
        <v>423</v>
      </c>
      <c r="AA42" s="28"/>
    </row>
    <row r="43" s="19" customFormat="1">
      <c r="B43" s="25"/>
      <c r="G43" s="20" t="s">
        <v>2769</v>
      </c>
      <c r="AA43" s="28"/>
    </row>
    <row r="44" s="19" customFormat="1">
      <c r="B44" s="25"/>
      <c r="G44" s="20" t="s">
        <v>2770</v>
      </c>
      <c r="AA44" s="28"/>
    </row>
    <row r="45" s="19" customFormat="1">
      <c r="B45" s="25"/>
      <c r="G45" s="20" t="s">
        <v>2771</v>
      </c>
      <c r="AA45" s="28"/>
    </row>
    <row r="46" s="19" customFormat="1">
      <c r="B46" s="25"/>
      <c r="G46" s="20" t="s">
        <v>2772</v>
      </c>
      <c r="AA46" s="28"/>
    </row>
    <row r="47" s="19" customFormat="1">
      <c r="B47" s="25"/>
      <c r="F47" s="20" t="s">
        <v>2773</v>
      </c>
      <c r="AA47" s="28"/>
    </row>
    <row r="48" s="19" customFormat="1">
      <c r="B48" s="25"/>
      <c r="E48" s="20" t="s">
        <v>2774</v>
      </c>
      <c r="AA48" s="28"/>
    </row>
    <row r="49" s="19" customFormat="1">
      <c r="B49" s="25"/>
      <c r="D49" s="20" t="s">
        <v>2775</v>
      </c>
      <c r="AA49" s="28"/>
    </row>
    <row r="50" s="19" customFormat="1">
      <c r="B50" s="25"/>
      <c r="D50" s="20" t="s">
        <v>96</v>
      </c>
      <c r="AA50" s="28"/>
    </row>
    <row r="51" s="19" customFormat="1">
      <c r="B51" s="25"/>
      <c r="E51" s="20" t="s">
        <v>2389</v>
      </c>
      <c r="AA51" s="28"/>
    </row>
    <row r="52" s="19" customFormat="1">
      <c r="B52" s="25"/>
      <c r="F52" s="20" t="s">
        <v>2626</v>
      </c>
      <c r="AA52" s="28"/>
    </row>
    <row r="53" s="19" customFormat="1">
      <c r="B53" s="25"/>
      <c r="F53" s="20" t="s">
        <v>2776</v>
      </c>
      <c r="AA53" s="28"/>
    </row>
    <row r="54" s="19" customFormat="1">
      <c r="B54" s="25"/>
      <c r="E54" s="20" t="s">
        <v>2397</v>
      </c>
      <c r="AA54" s="28"/>
    </row>
    <row r="55" s="19" customFormat="1">
      <c r="B55" s="25"/>
      <c r="D55" s="20" t="s">
        <v>2398</v>
      </c>
      <c r="AA55" s="28"/>
    </row>
    <row r="56" s="19" customFormat="1">
      <c r="B56" s="25"/>
      <c r="D56" s="20" t="s">
        <v>98</v>
      </c>
      <c r="AA56" s="28"/>
    </row>
    <row r="57" s="19" customFormat="1">
      <c r="B57" s="25"/>
      <c r="E57" s="20" t="s">
        <v>2399</v>
      </c>
      <c r="AA57" s="28"/>
    </row>
    <row r="58" s="19" customFormat="1">
      <c r="B58" s="25"/>
      <c r="E58" s="20" t="s">
        <v>2400</v>
      </c>
      <c r="AA58" s="28"/>
    </row>
    <row r="59" s="19" customFormat="1">
      <c r="B59" s="25"/>
      <c r="E59" s="20" t="s">
        <v>2401</v>
      </c>
      <c r="AA59" s="28"/>
    </row>
    <row r="60" s="19" customFormat="1">
      <c r="B60" s="25"/>
      <c r="E60" s="20" t="s">
        <v>2402</v>
      </c>
      <c r="AA60" s="28"/>
    </row>
    <row r="61" s="19" customFormat="1">
      <c r="B61" s="25"/>
      <c r="E61" s="20" t="s">
        <v>2403</v>
      </c>
      <c r="AA61" s="28"/>
    </row>
    <row r="62" s="19" customFormat="1">
      <c r="B62" s="25"/>
      <c r="E62" s="20" t="s">
        <v>2404</v>
      </c>
      <c r="AA62" s="28"/>
    </row>
    <row r="63" s="19" customFormat="1">
      <c r="B63" s="25"/>
      <c r="E63" s="20" t="s">
        <v>2777</v>
      </c>
      <c r="AA63" s="28"/>
    </row>
    <row r="64" s="19" customFormat="1">
      <c r="B64" s="25"/>
      <c r="E64" s="20" t="s">
        <v>2778</v>
      </c>
      <c r="AA64" s="28"/>
    </row>
    <row r="65" s="19" customFormat="1">
      <c r="B65" s="25"/>
      <c r="E65" s="20" t="s">
        <v>2634</v>
      </c>
      <c r="AA65" s="28"/>
    </row>
    <row r="66" s="19" customFormat="1">
      <c r="B66" s="25"/>
      <c r="E66" s="20" t="s">
        <v>2779</v>
      </c>
      <c r="AA66" s="28"/>
    </row>
    <row r="67" s="19" customFormat="1">
      <c r="B67" s="25"/>
      <c r="E67" s="20" t="s">
        <v>2409</v>
      </c>
      <c r="AA67" s="28"/>
    </row>
    <row r="68" s="19" customFormat="1">
      <c r="B68" s="25"/>
      <c r="E68" s="20" t="s">
        <v>2410</v>
      </c>
      <c r="AA68" s="28"/>
    </row>
    <row r="69" s="19" customFormat="1">
      <c r="B69" s="25"/>
      <c r="E69" s="20" t="s">
        <v>2443</v>
      </c>
      <c r="AA69" s="28"/>
    </row>
    <row r="70" s="19" customFormat="1">
      <c r="B70" s="25"/>
      <c r="E70" s="20" t="s">
        <v>2663</v>
      </c>
      <c r="AA70" s="28"/>
    </row>
    <row r="71" s="19" customFormat="1">
      <c r="B71" s="25"/>
      <c r="E71" s="20" t="s">
        <v>2780</v>
      </c>
      <c r="AA71" s="28"/>
    </row>
    <row r="72" s="19" customFormat="1">
      <c r="B72" s="25"/>
      <c r="E72" s="20" t="s">
        <v>2781</v>
      </c>
      <c r="AA72" s="28"/>
    </row>
    <row r="73" s="19" customFormat="1">
      <c r="B73" s="25"/>
      <c r="E73" s="20" t="s">
        <v>2782</v>
      </c>
      <c r="AA73" s="28"/>
    </row>
    <row r="74" s="19" customFormat="1">
      <c r="B74" s="25"/>
      <c r="E74" s="20" t="s">
        <v>2783</v>
      </c>
      <c r="AA74" s="28"/>
    </row>
    <row r="75" s="19" customFormat="1">
      <c r="B75" s="25"/>
      <c r="E75" s="20" t="s">
        <v>2784</v>
      </c>
      <c r="AA75" s="28"/>
    </row>
    <row r="76" s="19" customFormat="1">
      <c r="B76" s="25"/>
      <c r="E76" s="20" t="s">
        <v>2785</v>
      </c>
      <c r="AA76" s="28"/>
    </row>
    <row r="77" s="19" customFormat="1">
      <c r="B77" s="25"/>
      <c r="E77" s="20" t="s">
        <v>2786</v>
      </c>
      <c r="AA77" s="28"/>
    </row>
    <row r="78" s="19" customFormat="1">
      <c r="B78" s="25"/>
      <c r="E78" s="20" t="s">
        <v>2742</v>
      </c>
      <c r="AA78" s="28"/>
    </row>
    <row r="79" s="19" customFormat="1">
      <c r="B79" s="25"/>
      <c r="E79" s="20" t="s">
        <v>2787</v>
      </c>
      <c r="AA79" s="28"/>
    </row>
    <row r="80" s="19" customFormat="1">
      <c r="B80" s="25"/>
      <c r="E80" s="20" t="s">
        <v>2564</v>
      </c>
      <c r="AA80" s="28"/>
    </row>
    <row r="81" s="19" customFormat="1">
      <c r="B81" s="25"/>
      <c r="D81" s="20" t="s">
        <v>2426</v>
      </c>
      <c r="AA81" s="28"/>
    </row>
    <row r="82" s="19" customFormat="1">
      <c r="B82" s="25"/>
      <c r="D82" s="20" t="s">
        <v>100</v>
      </c>
      <c r="AA82" s="28"/>
    </row>
    <row r="83" s="19" customFormat="1">
      <c r="B83" s="25"/>
      <c r="E83" s="20" t="s">
        <v>2788</v>
      </c>
      <c r="AA83" s="28"/>
    </row>
    <row r="84" s="19" customFormat="1">
      <c r="B84" s="25"/>
      <c r="E84" s="20" t="s">
        <v>2789</v>
      </c>
      <c r="AA84" s="28"/>
    </row>
    <row r="85" s="19" customFormat="1">
      <c r="B85" s="25"/>
      <c r="E85" s="20" t="s">
        <v>2790</v>
      </c>
      <c r="AA85" s="28"/>
    </row>
    <row r="86" s="19" customFormat="1">
      <c r="B86" s="25"/>
      <c r="E86" s="20" t="s">
        <v>2791</v>
      </c>
      <c r="AA86" s="28"/>
    </row>
    <row r="87" s="19" customFormat="1">
      <c r="B87" s="25"/>
      <c r="E87" s="20" t="s">
        <v>2792</v>
      </c>
      <c r="AA87" s="28"/>
    </row>
    <row r="88" s="19" customFormat="1">
      <c r="B88" s="25"/>
      <c r="E88" s="20" t="s">
        <v>2793</v>
      </c>
      <c r="AA88" s="28"/>
    </row>
    <row r="89" s="19" customFormat="1">
      <c r="B89" s="25"/>
      <c r="E89" s="20" t="s">
        <v>2794</v>
      </c>
      <c r="AA89" s="28"/>
    </row>
    <row r="90" s="19" customFormat="1">
      <c r="B90" s="25"/>
      <c r="E90" s="20" t="s">
        <v>2795</v>
      </c>
      <c r="AA90" s="28"/>
    </row>
    <row r="91" s="19" customFormat="1">
      <c r="B91" s="25"/>
      <c r="E91" s="20" t="s">
        <v>2796</v>
      </c>
      <c r="AA91" s="28"/>
    </row>
    <row r="92" s="19" customFormat="1">
      <c r="B92" s="25"/>
      <c r="E92" s="20" t="s">
        <v>2797</v>
      </c>
      <c r="AA92" s="28"/>
    </row>
    <row r="93" s="19" customFormat="1">
      <c r="B93" s="25"/>
      <c r="E93" s="20" t="s">
        <v>2798</v>
      </c>
      <c r="AA93" s="28"/>
    </row>
    <row r="94" s="19" customFormat="1">
      <c r="B94" s="25"/>
      <c r="E94" s="20" t="s">
        <v>2799</v>
      </c>
      <c r="AA94" s="28"/>
    </row>
    <row r="95" s="19" customFormat="1">
      <c r="B95" s="25"/>
      <c r="E95" s="20" t="s">
        <v>2800</v>
      </c>
      <c r="AA95" s="28"/>
    </row>
    <row r="96" s="19" customFormat="1">
      <c r="B96" s="25"/>
      <c r="E96" s="20" t="s">
        <v>2801</v>
      </c>
      <c r="AA96" s="28"/>
    </row>
    <row r="97" s="19" customFormat="1">
      <c r="B97" s="25"/>
      <c r="E97" s="20" t="s">
        <v>2802</v>
      </c>
      <c r="AA97" s="28"/>
    </row>
    <row r="98" s="19" customFormat="1">
      <c r="B98" s="25"/>
      <c r="E98" s="20" t="s">
        <v>2418</v>
      </c>
      <c r="AA98" s="28"/>
    </row>
    <row r="99" s="19" customFormat="1">
      <c r="B99" s="25"/>
      <c r="E99" s="20" t="s">
        <v>2803</v>
      </c>
      <c r="AA99" s="28"/>
    </row>
    <row r="100" s="19" customFormat="1">
      <c r="B100" s="25"/>
      <c r="E100" s="20" t="s">
        <v>2804</v>
      </c>
      <c r="AA100" s="28"/>
    </row>
    <row r="101" s="19" customFormat="1">
      <c r="B101" s="25"/>
      <c r="E101" s="20" t="s">
        <v>2805</v>
      </c>
      <c r="AA101" s="28"/>
    </row>
    <row r="102" s="19" customFormat="1">
      <c r="B102" s="25"/>
      <c r="E102" s="20" t="s">
        <v>2806</v>
      </c>
      <c r="AA102" s="28"/>
    </row>
    <row r="103" s="19" customFormat="1">
      <c r="B103" s="25"/>
      <c r="E103" s="20" t="s">
        <v>2807</v>
      </c>
      <c r="AA103" s="28"/>
    </row>
    <row r="104" s="19" customFormat="1">
      <c r="B104" s="25"/>
      <c r="D104" s="20" t="s">
        <v>2808</v>
      </c>
      <c r="AA104" s="28"/>
    </row>
    <row r="105" s="19" customFormat="1">
      <c r="B105" s="25"/>
      <c r="D105" s="20" t="s">
        <v>122</v>
      </c>
      <c r="AA105" s="28"/>
    </row>
    <row r="106" s="19" customFormat="1">
      <c r="B106" s="25"/>
      <c r="E106" s="20" t="s">
        <v>2457</v>
      </c>
      <c r="AA106" s="28"/>
    </row>
    <row r="107" s="19" customFormat="1">
      <c r="B107" s="25"/>
      <c r="F107" s="20" t="s">
        <v>2458</v>
      </c>
      <c r="AA107" s="28"/>
    </row>
    <row r="108" s="19" customFormat="1">
      <c r="B108" s="25"/>
      <c r="F108" s="20" t="s">
        <v>2809</v>
      </c>
      <c r="AA108" s="28"/>
    </row>
    <row r="109" s="19" customFormat="1">
      <c r="B109" s="25"/>
      <c r="E109" s="20" t="s">
        <v>2460</v>
      </c>
      <c r="AA109" s="28"/>
    </row>
    <row r="110" s="19" customFormat="1">
      <c r="B110" s="25"/>
      <c r="D110" s="20" t="s">
        <v>2461</v>
      </c>
      <c r="AA110" s="28"/>
    </row>
    <row r="111" s="19" customFormat="1">
      <c r="B111" s="25"/>
      <c r="D111" s="20" t="s">
        <v>126</v>
      </c>
      <c r="AA111" s="28"/>
    </row>
    <row r="112" s="19" customFormat="1">
      <c r="B112" s="25"/>
      <c r="E112" s="20" t="s">
        <v>2462</v>
      </c>
      <c r="AA112" s="28"/>
    </row>
    <row r="113" s="19" customFormat="1">
      <c r="B113" s="25"/>
      <c r="F113" s="20" t="s">
        <v>2810</v>
      </c>
      <c r="AA113" s="28"/>
    </row>
    <row r="114" s="19" customFormat="1">
      <c r="B114" s="25"/>
      <c r="F114" s="20" t="s">
        <v>2502</v>
      </c>
      <c r="AA114" s="28"/>
    </row>
    <row r="115" s="19" customFormat="1">
      <c r="B115" s="25"/>
      <c r="F115" s="20" t="s">
        <v>2464</v>
      </c>
      <c r="AA115" s="28"/>
    </row>
    <row r="116" s="19" customFormat="1">
      <c r="B116" s="25"/>
      <c r="F116" s="20" t="s">
        <v>2465</v>
      </c>
      <c r="AA116" s="28"/>
    </row>
    <row r="117" s="19" customFormat="1">
      <c r="B117" s="25"/>
      <c r="F117" s="20" t="s">
        <v>2580</v>
      </c>
      <c r="AA117" s="28"/>
    </row>
    <row r="118" s="19" customFormat="1">
      <c r="B118" s="25"/>
      <c r="F118" s="20" t="s">
        <v>2811</v>
      </c>
      <c r="AA118" s="28"/>
    </row>
    <row r="119" s="19" customFormat="1">
      <c r="B119" s="25"/>
      <c r="F119" s="20" t="s">
        <v>2468</v>
      </c>
      <c r="AA119" s="28"/>
    </row>
    <row r="120" s="19" customFormat="1">
      <c r="B120" s="25"/>
      <c r="F120" s="20" t="s">
        <v>2582</v>
      </c>
      <c r="AA120" s="28"/>
    </row>
    <row r="121" s="19" customFormat="1">
      <c r="B121" s="25"/>
      <c r="F121" s="20" t="s">
        <v>2679</v>
      </c>
      <c r="AA121" s="28"/>
    </row>
    <row r="122" s="19" customFormat="1">
      <c r="B122" s="25"/>
      <c r="F122" s="20" t="s">
        <v>2584</v>
      </c>
      <c r="AA122" s="28"/>
    </row>
    <row r="123" s="19" customFormat="1">
      <c r="B123" s="25"/>
      <c r="F123" s="20" t="s">
        <v>2472</v>
      </c>
      <c r="AA123" s="28"/>
    </row>
    <row r="124" s="19" customFormat="1">
      <c r="B124" s="25"/>
      <c r="F124" s="20" t="s">
        <v>2585</v>
      </c>
      <c r="AA124" s="28"/>
    </row>
    <row r="125" s="19" customFormat="1">
      <c r="B125" s="25"/>
      <c r="F125" s="20" t="s">
        <v>2586</v>
      </c>
      <c r="AA125" s="28"/>
    </row>
    <row r="126" s="19" customFormat="1">
      <c r="B126" s="25"/>
      <c r="F126" s="20" t="s">
        <v>2591</v>
      </c>
      <c r="AA126" s="28"/>
    </row>
    <row r="127" s="19" customFormat="1">
      <c r="B127" s="25"/>
      <c r="F127" s="20" t="s">
        <v>2590</v>
      </c>
      <c r="AA127" s="28"/>
    </row>
    <row r="128" s="19" customFormat="1">
      <c r="B128" s="25"/>
      <c r="E128" s="20" t="s">
        <v>2477</v>
      </c>
      <c r="AA128" s="28"/>
    </row>
    <row r="129" s="19" customFormat="1">
      <c r="B129" s="25"/>
      <c r="E129" s="20" t="s">
        <v>2462</v>
      </c>
      <c r="AA129" s="28"/>
    </row>
    <row r="130" s="19" customFormat="1">
      <c r="B130" s="25"/>
      <c r="F130" s="20" t="s">
        <v>2810</v>
      </c>
      <c r="AA130" s="28"/>
    </row>
    <row r="131" s="19" customFormat="1">
      <c r="B131" s="25"/>
      <c r="F131" s="20" t="s">
        <v>2463</v>
      </c>
      <c r="AA131" s="28"/>
    </row>
    <row r="132" s="19" customFormat="1">
      <c r="B132" s="25"/>
      <c r="F132" s="20" t="s">
        <v>2464</v>
      </c>
      <c r="AA132" s="28"/>
    </row>
    <row r="133" s="19" customFormat="1">
      <c r="B133" s="25"/>
      <c r="F133" s="20" t="s">
        <v>2465</v>
      </c>
      <c r="AA133" s="28"/>
    </row>
    <row r="134" s="19" customFormat="1">
      <c r="B134" s="25"/>
      <c r="F134" s="20" t="s">
        <v>2466</v>
      </c>
      <c r="AA134" s="28"/>
    </row>
    <row r="135" s="19" customFormat="1">
      <c r="B135" s="25"/>
      <c r="F135" s="20" t="s">
        <v>2581</v>
      </c>
      <c r="AA135" s="28"/>
    </row>
    <row r="136" s="19" customFormat="1">
      <c r="B136" s="25"/>
      <c r="F136" s="20" t="s">
        <v>2468</v>
      </c>
      <c r="AA136" s="28"/>
    </row>
    <row r="137" s="19" customFormat="1">
      <c r="B137" s="25"/>
      <c r="F137" s="20" t="s">
        <v>2582</v>
      </c>
      <c r="AA137" s="28"/>
    </row>
    <row r="138" s="19" customFormat="1">
      <c r="B138" s="25"/>
      <c r="F138" s="20" t="s">
        <v>2679</v>
      </c>
      <c r="AA138" s="28"/>
    </row>
    <row r="139" s="19" customFormat="1">
      <c r="B139" s="25"/>
      <c r="F139" s="20" t="s">
        <v>2584</v>
      </c>
      <c r="AA139" s="28"/>
    </row>
    <row r="140" s="19" customFormat="1">
      <c r="B140" s="25"/>
      <c r="F140" s="20" t="s">
        <v>2472</v>
      </c>
      <c r="AA140" s="28"/>
    </row>
    <row r="141" s="19" customFormat="1">
      <c r="B141" s="25"/>
      <c r="F141" s="20" t="s">
        <v>2585</v>
      </c>
      <c r="AA141" s="28"/>
    </row>
    <row r="142" s="19" customFormat="1">
      <c r="B142" s="25"/>
      <c r="F142" s="20" t="s">
        <v>2586</v>
      </c>
      <c r="AA142" s="28"/>
    </row>
    <row r="143" s="19" customFormat="1">
      <c r="B143" s="25"/>
      <c r="F143" s="20" t="s">
        <v>2475</v>
      </c>
      <c r="AA143" s="28"/>
    </row>
    <row r="144" s="19" customFormat="1">
      <c r="B144" s="25"/>
      <c r="F144" s="20" t="s">
        <v>2476</v>
      </c>
      <c r="AA144" s="28"/>
    </row>
    <row r="145" s="19" customFormat="1">
      <c r="B145" s="25"/>
      <c r="E145" s="20" t="s">
        <v>2477</v>
      </c>
      <c r="AA145" s="28"/>
    </row>
    <row r="146" s="19" customFormat="1">
      <c r="B146" s="25"/>
      <c r="E146" s="20" t="s">
        <v>2462</v>
      </c>
      <c r="AA146" s="28"/>
    </row>
    <row r="147" s="19" customFormat="1">
      <c r="B147" s="25"/>
      <c r="F147" s="20" t="s">
        <v>2812</v>
      </c>
      <c r="AA147" s="28"/>
    </row>
    <row r="148" s="19" customFormat="1">
      <c r="B148" s="25"/>
      <c r="F148" s="20" t="s">
        <v>2478</v>
      </c>
      <c r="AA148" s="28"/>
    </row>
    <row r="149" s="19" customFormat="1">
      <c r="B149" s="25"/>
      <c r="F149" s="20" t="s">
        <v>2464</v>
      </c>
      <c r="AA149" s="28"/>
    </row>
    <row r="150" s="19" customFormat="1">
      <c r="B150" s="25"/>
      <c r="F150" s="20" t="s">
        <v>2465</v>
      </c>
      <c r="AA150" s="28"/>
    </row>
    <row r="151" s="19" customFormat="1">
      <c r="B151" s="25"/>
      <c r="F151" s="20" t="s">
        <v>2466</v>
      </c>
      <c r="AA151" s="28"/>
    </row>
    <row r="152" s="19" customFormat="1">
      <c r="B152" s="25"/>
      <c r="F152" s="20" t="s">
        <v>2811</v>
      </c>
      <c r="AA152" s="28"/>
    </row>
    <row r="153" s="19" customFormat="1">
      <c r="B153" s="25"/>
      <c r="F153" s="20" t="s">
        <v>2468</v>
      </c>
      <c r="AA153" s="28"/>
    </row>
    <row r="154" s="19" customFormat="1">
      <c r="B154" s="25"/>
      <c r="F154" s="20" t="s">
        <v>2582</v>
      </c>
      <c r="AA154" s="28"/>
    </row>
    <row r="155" s="19" customFormat="1">
      <c r="B155" s="25"/>
      <c r="F155" s="20" t="s">
        <v>2583</v>
      </c>
      <c r="AA155" s="28"/>
    </row>
    <row r="156" s="19" customFormat="1">
      <c r="B156" s="25"/>
      <c r="F156" s="20" t="s">
        <v>2471</v>
      </c>
      <c r="AA156" s="28"/>
    </row>
    <row r="157" s="19" customFormat="1">
      <c r="B157" s="25"/>
      <c r="F157" s="20" t="s">
        <v>2472</v>
      </c>
      <c r="AA157" s="28"/>
    </row>
    <row r="158" s="19" customFormat="1">
      <c r="B158" s="25"/>
      <c r="F158" s="20" t="s">
        <v>2585</v>
      </c>
      <c r="AA158" s="28"/>
    </row>
    <row r="159" s="19" customFormat="1">
      <c r="B159" s="25"/>
      <c r="F159" s="20" t="s">
        <v>2586</v>
      </c>
      <c r="AA159" s="28"/>
    </row>
    <row r="160" s="19" customFormat="1">
      <c r="B160" s="25"/>
      <c r="F160" s="20" t="s">
        <v>2475</v>
      </c>
      <c r="AA160" s="28"/>
    </row>
    <row r="161" s="19" customFormat="1">
      <c r="B161" s="25"/>
      <c r="F161" s="20" t="s">
        <v>2476</v>
      </c>
      <c r="AA161" s="28"/>
    </row>
    <row r="162" s="19" customFormat="1">
      <c r="B162" s="25"/>
      <c r="E162" s="20" t="s">
        <v>2477</v>
      </c>
      <c r="AA162" s="28"/>
    </row>
    <row r="163" s="19" customFormat="1">
      <c r="B163" s="25"/>
      <c r="D163" s="20" t="s">
        <v>2479</v>
      </c>
      <c r="AA163" s="28"/>
    </row>
    <row r="164" s="19" customFormat="1">
      <c r="B164" s="25"/>
      <c r="D164" s="20" t="s">
        <v>130</v>
      </c>
      <c r="AA164" s="28"/>
    </row>
    <row r="165" s="19" customFormat="1">
      <c r="B165" s="25"/>
      <c r="E165" s="20" t="s">
        <v>2493</v>
      </c>
      <c r="AA165" s="28"/>
    </row>
    <row r="166" s="19" customFormat="1">
      <c r="B166" s="25"/>
      <c r="F166" s="20" t="s">
        <v>2813</v>
      </c>
      <c r="AA166" s="28"/>
    </row>
    <row r="167" s="19" customFormat="1">
      <c r="B167" s="25"/>
      <c r="F167" s="20" t="s">
        <v>2814</v>
      </c>
      <c r="AA167" s="28"/>
    </row>
    <row r="168" s="19" customFormat="1">
      <c r="B168" s="25"/>
      <c r="F168" s="20" t="s">
        <v>2689</v>
      </c>
      <c r="AA168" s="28"/>
    </row>
    <row r="169" s="19" customFormat="1">
      <c r="B169" s="25"/>
      <c r="E169" s="20" t="s">
        <v>2497</v>
      </c>
      <c r="AA169" s="28"/>
    </row>
    <row r="170" s="19" customFormat="1">
      <c r="B170" s="25"/>
      <c r="E170" s="20" t="s">
        <v>2493</v>
      </c>
      <c r="AA170" s="28"/>
    </row>
    <row r="171" s="19" customFormat="1">
      <c r="B171" s="25"/>
      <c r="F171" s="20" t="s">
        <v>2813</v>
      </c>
      <c r="AA171" s="28"/>
    </row>
    <row r="172" s="19" customFormat="1">
      <c r="B172" s="25"/>
      <c r="F172" s="20" t="s">
        <v>2815</v>
      </c>
      <c r="AA172" s="28"/>
    </row>
    <row r="173" s="19" customFormat="1">
      <c r="B173" s="25"/>
      <c r="F173" s="20" t="s">
        <v>2608</v>
      </c>
      <c r="AA173" s="28"/>
    </row>
    <row r="174" s="19" customFormat="1">
      <c r="B174" s="25"/>
      <c r="E174" s="20" t="s">
        <v>2497</v>
      </c>
      <c r="AA174" s="28"/>
    </row>
    <row r="175" s="19" customFormat="1">
      <c r="B175" s="25"/>
      <c r="D175" s="20" t="s">
        <v>2498</v>
      </c>
      <c r="AA175" s="28"/>
    </row>
    <row r="176" s="19" customFormat="1">
      <c r="B176" s="25"/>
      <c r="D176" s="20" t="s">
        <v>132</v>
      </c>
      <c r="AA176" s="28"/>
    </row>
    <row r="177" s="19" customFormat="1">
      <c r="B177" s="25"/>
      <c r="E177" s="20" t="s">
        <v>2816</v>
      </c>
      <c r="AA177" s="28"/>
    </row>
    <row r="178" s="19" customFormat="1">
      <c r="B178" s="25"/>
      <c r="D178" s="20" t="s">
        <v>2500</v>
      </c>
      <c r="AA178" s="28"/>
    </row>
    <row r="179" s="19" customFormat="1">
      <c r="B179" s="25"/>
      <c r="D179" s="20" t="s">
        <v>135</v>
      </c>
      <c r="AA179" s="28"/>
    </row>
    <row r="180" s="19" customFormat="1">
      <c r="B180" s="25"/>
      <c r="E180" s="20" t="s">
        <v>1652</v>
      </c>
      <c r="AA180" s="28"/>
    </row>
    <row r="181" s="19" customFormat="1">
      <c r="B181" s="25"/>
      <c r="F181" s="20" t="s">
        <v>1849</v>
      </c>
      <c r="AA181" s="28"/>
    </row>
    <row r="182" s="19" customFormat="1">
      <c r="B182" s="25"/>
      <c r="G182" s="20" t="s">
        <v>2970</v>
      </c>
      <c r="AA182" s="28"/>
    </row>
    <row r="183" s="19" customFormat="1">
      <c r="B183" s="25"/>
      <c r="G183" s="20" t="s">
        <v>2971</v>
      </c>
      <c r="AA183" s="28"/>
    </row>
    <row r="184" s="19" customFormat="1">
      <c r="B184" s="25"/>
      <c r="G184" s="20" t="s">
        <v>2972</v>
      </c>
      <c r="AA184" s="28"/>
    </row>
    <row r="185" s="19" customFormat="1">
      <c r="B185" s="25"/>
      <c r="G185" s="20" t="s">
        <v>2973</v>
      </c>
      <c r="AA185" s="28"/>
    </row>
    <row r="186" s="19" customFormat="1">
      <c r="B186" s="25"/>
      <c r="F186" s="20" t="s">
        <v>2974</v>
      </c>
      <c r="AA186" s="28"/>
    </row>
    <row r="187" s="19" customFormat="1">
      <c r="B187" s="25"/>
      <c r="F187" s="20" t="s">
        <v>2975</v>
      </c>
      <c r="AA187" s="28"/>
    </row>
    <row r="188" s="19" customFormat="1">
      <c r="B188" s="25"/>
      <c r="F188" s="20" t="s">
        <v>2976</v>
      </c>
      <c r="AA188" s="28"/>
    </row>
    <row r="189" s="19" customFormat="1">
      <c r="B189" s="25"/>
      <c r="F189" s="20" t="s">
        <v>2977</v>
      </c>
      <c r="AA189" s="28"/>
    </row>
    <row r="190" s="19" customFormat="1">
      <c r="B190" s="25"/>
      <c r="F190" s="20" t="s">
        <v>1888</v>
      </c>
      <c r="AA190" s="28"/>
    </row>
    <row r="191" s="19" customFormat="1">
      <c r="B191" s="25"/>
      <c r="G191" s="20" t="s">
        <v>1847</v>
      </c>
      <c r="AA191" s="28"/>
    </row>
    <row r="192" s="19" customFormat="1">
      <c r="B192" s="25"/>
      <c r="H192" s="20" t="s">
        <v>2978</v>
      </c>
      <c r="AA192" s="28"/>
    </row>
    <row r="193" s="19" customFormat="1">
      <c r="B193" s="25"/>
      <c r="H193" s="20" t="s">
        <v>2979</v>
      </c>
      <c r="AA193" s="28"/>
    </row>
    <row r="194" s="19" customFormat="1">
      <c r="B194" s="25"/>
      <c r="H194" s="20" t="s">
        <v>2980</v>
      </c>
      <c r="AA194" s="28"/>
    </row>
    <row r="195" s="19" customFormat="1">
      <c r="B195" s="25"/>
      <c r="H195" s="20" t="s">
        <v>2981</v>
      </c>
      <c r="AA195" s="28"/>
    </row>
    <row r="196" s="19" customFormat="1">
      <c r="B196" s="25"/>
      <c r="G196" s="20" t="s">
        <v>2982</v>
      </c>
      <c r="AA196" s="28"/>
    </row>
    <row r="197" s="19" customFormat="1">
      <c r="B197" s="25"/>
      <c r="F197" s="20" t="s">
        <v>2983</v>
      </c>
      <c r="AA197" s="28"/>
    </row>
    <row r="198" s="19" customFormat="1">
      <c r="B198" s="25"/>
      <c r="E198" s="20" t="s">
        <v>2984</v>
      </c>
      <c r="AA198" s="28"/>
    </row>
    <row r="199" s="19" customFormat="1">
      <c r="B199" s="25"/>
      <c r="E199" s="20" t="s">
        <v>1652</v>
      </c>
      <c r="AA199" s="28"/>
    </row>
    <row r="200" s="19" customFormat="1">
      <c r="B200" s="25"/>
      <c r="F200" s="20" t="s">
        <v>1849</v>
      </c>
      <c r="AA200" s="28"/>
    </row>
    <row r="201" s="19" customFormat="1">
      <c r="B201" s="25"/>
      <c r="G201" s="20" t="s">
        <v>2970</v>
      </c>
      <c r="AA201" s="28"/>
    </row>
    <row r="202" s="19" customFormat="1">
      <c r="B202" s="25"/>
      <c r="G202" s="20" t="s">
        <v>2971</v>
      </c>
      <c r="AA202" s="28"/>
    </row>
    <row r="203" s="19" customFormat="1">
      <c r="B203" s="25"/>
      <c r="G203" s="20" t="s">
        <v>2985</v>
      </c>
      <c r="AA203" s="28"/>
    </row>
    <row r="204" s="19" customFormat="1">
      <c r="B204" s="25"/>
      <c r="G204" s="20" t="s">
        <v>2973</v>
      </c>
      <c r="AA204" s="28"/>
    </row>
    <row r="205" s="19" customFormat="1">
      <c r="B205" s="25"/>
      <c r="F205" s="20" t="s">
        <v>2974</v>
      </c>
      <c r="AA205" s="28"/>
    </row>
    <row r="206" s="19" customFormat="1">
      <c r="B206" s="25"/>
      <c r="F206" s="20" t="s">
        <v>2986</v>
      </c>
      <c r="AA206" s="28"/>
    </row>
    <row r="207" s="19" customFormat="1">
      <c r="B207" s="25"/>
      <c r="F207" s="20" t="s">
        <v>2976</v>
      </c>
      <c r="AA207" s="28"/>
    </row>
    <row r="208" s="19" customFormat="1">
      <c r="B208" s="25"/>
      <c r="F208" s="20" t="s">
        <v>2977</v>
      </c>
      <c r="AA208" s="28"/>
    </row>
    <row r="209" s="19" customFormat="1">
      <c r="B209" s="25"/>
      <c r="F209" s="20" t="s">
        <v>1888</v>
      </c>
      <c r="AA209" s="28"/>
    </row>
    <row r="210" s="19" customFormat="1">
      <c r="B210" s="25"/>
      <c r="G210" s="20" t="s">
        <v>1847</v>
      </c>
      <c r="AA210" s="28"/>
    </row>
    <row r="211" s="19" customFormat="1">
      <c r="B211" s="25"/>
      <c r="H211" s="20" t="s">
        <v>2978</v>
      </c>
      <c r="AA211" s="28"/>
    </row>
    <row r="212" s="19" customFormat="1">
      <c r="B212" s="25"/>
      <c r="H212" s="20" t="s">
        <v>2979</v>
      </c>
      <c r="AA212" s="28"/>
    </row>
    <row r="213" s="19" customFormat="1">
      <c r="B213" s="25"/>
      <c r="H213" s="20" t="s">
        <v>2980</v>
      </c>
      <c r="AA213" s="28"/>
    </row>
    <row r="214" s="19" customFormat="1">
      <c r="B214" s="25"/>
      <c r="H214" s="20" t="s">
        <v>2981</v>
      </c>
      <c r="AA214" s="28"/>
    </row>
    <row r="215" s="19" customFormat="1">
      <c r="B215" s="25"/>
      <c r="G215" s="20" t="s">
        <v>2982</v>
      </c>
      <c r="AA215" s="28"/>
    </row>
    <row r="216" s="19" customFormat="1">
      <c r="B216" s="25"/>
      <c r="F216" s="20" t="s">
        <v>2983</v>
      </c>
      <c r="AA216" s="28"/>
    </row>
    <row r="217" s="19" customFormat="1">
      <c r="B217" s="25"/>
      <c r="E217" s="20" t="s">
        <v>2984</v>
      </c>
      <c r="AA217" s="28"/>
    </row>
    <row r="218" s="19" customFormat="1">
      <c r="B218" s="25"/>
      <c r="E218" s="20" t="s">
        <v>1652</v>
      </c>
      <c r="AA218" s="28"/>
    </row>
    <row r="219" s="19" customFormat="1">
      <c r="B219" s="25"/>
      <c r="F219" s="20" t="s">
        <v>1847</v>
      </c>
      <c r="AA219" s="28"/>
    </row>
    <row r="220" s="19" customFormat="1">
      <c r="B220" s="25"/>
      <c r="G220" s="20" t="s">
        <v>2987</v>
      </c>
      <c r="AA220" s="28"/>
    </row>
    <row r="221" s="19" customFormat="1">
      <c r="B221" s="25"/>
      <c r="G221" s="20" t="s">
        <v>2988</v>
      </c>
      <c r="AA221" s="28"/>
    </row>
    <row r="222" s="19" customFormat="1">
      <c r="B222" s="25"/>
      <c r="G222" s="20" t="s">
        <v>2989</v>
      </c>
      <c r="AA222" s="28"/>
    </row>
    <row r="223" s="19" customFormat="1">
      <c r="B223" s="25"/>
      <c r="F223" s="20" t="s">
        <v>2982</v>
      </c>
      <c r="AA223" s="28"/>
    </row>
    <row r="224" s="19" customFormat="1">
      <c r="B224" s="25"/>
      <c r="F224" s="20" t="s">
        <v>2990</v>
      </c>
      <c r="AA224" s="28"/>
    </row>
    <row r="225" s="19" customFormat="1">
      <c r="B225" s="25"/>
      <c r="F225" s="20" t="s">
        <v>2991</v>
      </c>
      <c r="AA225" s="28"/>
    </row>
    <row r="226" s="19" customFormat="1">
      <c r="B226" s="25"/>
      <c r="F226" s="20" t="s">
        <v>2992</v>
      </c>
      <c r="AA226" s="28"/>
    </row>
    <row r="227" s="19" customFormat="1">
      <c r="B227" s="25"/>
      <c r="F227" s="20" t="s">
        <v>1888</v>
      </c>
      <c r="AA227" s="28"/>
    </row>
    <row r="228" s="19" customFormat="1">
      <c r="B228" s="25"/>
      <c r="G228" s="20" t="s">
        <v>2993</v>
      </c>
      <c r="AA228" s="28"/>
    </row>
    <row r="229" s="19" customFormat="1">
      <c r="B229" s="25"/>
      <c r="F229" s="20" t="s">
        <v>2983</v>
      </c>
      <c r="AA229" s="28"/>
    </row>
    <row r="230" s="19" customFormat="1">
      <c r="B230" s="25"/>
      <c r="E230" s="20" t="s">
        <v>2984</v>
      </c>
      <c r="AA230" s="28"/>
    </row>
    <row r="231" s="19" customFormat="1">
      <c r="B231" s="25"/>
      <c r="E231" s="20" t="s">
        <v>1652</v>
      </c>
      <c r="AA231" s="28"/>
    </row>
    <row r="232" s="19" customFormat="1">
      <c r="B232" s="25"/>
      <c r="F232" s="20" t="s">
        <v>2994</v>
      </c>
      <c r="AA232" s="28"/>
    </row>
    <row r="233" s="19" customFormat="1">
      <c r="B233" s="25"/>
      <c r="F233" s="20" t="s">
        <v>2502</v>
      </c>
      <c r="AA233" s="28"/>
    </row>
    <row r="234" s="19" customFormat="1">
      <c r="B234" s="25"/>
      <c r="F234" s="20" t="s">
        <v>2995</v>
      </c>
      <c r="AA234" s="28"/>
    </row>
    <row r="235" s="19" customFormat="1">
      <c r="B235" s="25"/>
      <c r="E235" s="20" t="s">
        <v>2984</v>
      </c>
      <c r="AA235" s="28"/>
    </row>
    <row r="236" s="19" customFormat="1">
      <c r="B236" s="25"/>
      <c r="D236" s="20" t="s">
        <v>2996</v>
      </c>
      <c r="AA236" s="28"/>
    </row>
    <row r="237" s="19" customFormat="1">
      <c r="B237" s="25"/>
      <c r="D237" s="20" t="s">
        <v>137</v>
      </c>
      <c r="AA237" s="28"/>
    </row>
    <row r="238" s="19" customFormat="1">
      <c r="B238" s="25"/>
      <c r="E238" s="20" t="s">
        <v>1652</v>
      </c>
      <c r="AA238" s="28"/>
    </row>
    <row r="239" s="19" customFormat="1">
      <c r="B239" s="25"/>
      <c r="F239" s="20" t="s">
        <v>2997</v>
      </c>
      <c r="AA239" s="28"/>
    </row>
    <row r="240" s="19" customFormat="1">
      <c r="B240" s="25"/>
      <c r="F240" s="20" t="s">
        <v>2998</v>
      </c>
      <c r="AA240" s="28"/>
    </row>
    <row r="241" s="19" customFormat="1">
      <c r="B241" s="25"/>
      <c r="F241" s="20" t="s">
        <v>2999</v>
      </c>
      <c r="AA241" s="28"/>
    </row>
    <row r="242" s="19" customFormat="1">
      <c r="B242" s="25"/>
      <c r="F242" s="20" t="s">
        <v>3000</v>
      </c>
      <c r="AA242" s="28"/>
    </row>
    <row r="243" s="19" customFormat="1">
      <c r="B243" s="25"/>
      <c r="F243" s="20" t="s">
        <v>3001</v>
      </c>
      <c r="AA243" s="28"/>
    </row>
    <row r="244" s="19" customFormat="1">
      <c r="B244" s="25"/>
      <c r="F244" s="20" t="s">
        <v>3002</v>
      </c>
      <c r="AA244" s="28"/>
    </row>
    <row r="245" s="19" customFormat="1">
      <c r="B245" s="25"/>
      <c r="E245" s="20" t="s">
        <v>2984</v>
      </c>
      <c r="AA245" s="28"/>
    </row>
    <row r="246" s="19" customFormat="1">
      <c r="B246" s="25"/>
      <c r="E246" s="20" t="s">
        <v>1652</v>
      </c>
      <c r="AA246" s="28"/>
    </row>
    <row r="247" s="19" customFormat="1">
      <c r="B247" s="25"/>
      <c r="F247" s="20" t="s">
        <v>3003</v>
      </c>
      <c r="AA247" s="28"/>
    </row>
    <row r="248" s="19" customFormat="1">
      <c r="B248" s="25"/>
      <c r="F248" s="20" t="s">
        <v>2998</v>
      </c>
      <c r="AA248" s="28"/>
    </row>
    <row r="249" s="19" customFormat="1">
      <c r="B249" s="25"/>
      <c r="F249" s="20" t="s">
        <v>3004</v>
      </c>
      <c r="AA249" s="28"/>
    </row>
    <row r="250" s="19" customFormat="1">
      <c r="B250" s="25"/>
      <c r="F250" s="20" t="s">
        <v>3005</v>
      </c>
      <c r="AA250" s="28"/>
    </row>
    <row r="251" s="19" customFormat="1">
      <c r="B251" s="25"/>
      <c r="F251" s="20" t="s">
        <v>3006</v>
      </c>
      <c r="AA251" s="28"/>
    </row>
    <row r="252" s="19" customFormat="1">
      <c r="B252" s="25"/>
      <c r="E252" s="20" t="s">
        <v>2984</v>
      </c>
      <c r="AA252" s="28"/>
    </row>
    <row r="253" s="19" customFormat="1">
      <c r="B253" s="25"/>
      <c r="E253" s="20" t="s">
        <v>1652</v>
      </c>
      <c r="AA253" s="28"/>
    </row>
    <row r="254" s="19" customFormat="1">
      <c r="B254" s="25"/>
      <c r="F254" s="20" t="s">
        <v>3007</v>
      </c>
      <c r="AA254" s="28"/>
    </row>
    <row r="255" s="19" customFormat="1">
      <c r="B255" s="25"/>
      <c r="F255" s="20" t="s">
        <v>2478</v>
      </c>
      <c r="AA255" s="28"/>
    </row>
    <row r="256" s="19" customFormat="1">
      <c r="B256" s="25"/>
      <c r="F256" s="20" t="s">
        <v>3008</v>
      </c>
      <c r="AA256" s="28"/>
    </row>
    <row r="257" s="19" customFormat="1">
      <c r="B257" s="25"/>
      <c r="F257" s="20" t="s">
        <v>3009</v>
      </c>
      <c r="AA257" s="28"/>
    </row>
    <row r="258" s="19" customFormat="1">
      <c r="B258" s="25"/>
      <c r="E258" s="20" t="s">
        <v>2984</v>
      </c>
      <c r="AA258" s="28"/>
    </row>
    <row r="259" s="19" customFormat="1">
      <c r="B259" s="25"/>
      <c r="D259" s="20" t="s">
        <v>3010</v>
      </c>
      <c r="AA259" s="28"/>
    </row>
    <row r="260" s="19" customFormat="1">
      <c r="B260" s="25"/>
      <c r="D260" s="20" t="s">
        <v>139</v>
      </c>
      <c r="AA260" s="28"/>
    </row>
    <row r="261" s="19" customFormat="1">
      <c r="B261" s="25"/>
      <c r="E261" s="20" t="s">
        <v>1652</v>
      </c>
      <c r="AA261" s="28"/>
    </row>
    <row r="262" s="19" customFormat="1">
      <c r="B262" s="25"/>
      <c r="F262" s="20" t="s">
        <v>2975</v>
      </c>
      <c r="AA262" s="28"/>
    </row>
    <row r="263" s="19" customFormat="1">
      <c r="B263" s="25"/>
      <c r="F263" s="20" t="s">
        <v>3011</v>
      </c>
      <c r="AA263" s="28"/>
    </row>
    <row r="264" s="19" customFormat="1">
      <c r="B264" s="25"/>
      <c r="F264" s="20" t="s">
        <v>1994</v>
      </c>
      <c r="AA264" s="28"/>
    </row>
    <row r="265" s="19" customFormat="1">
      <c r="B265" s="25"/>
      <c r="G265" s="20" t="s">
        <v>3012</v>
      </c>
      <c r="AA265" s="28"/>
    </row>
    <row r="266" s="19" customFormat="1">
      <c r="B266" s="25"/>
      <c r="G266" s="20" t="s">
        <v>3013</v>
      </c>
      <c r="AA266" s="28"/>
    </row>
    <row r="267" s="19" customFormat="1">
      <c r="B267" s="25"/>
      <c r="G267" s="20" t="s">
        <v>3014</v>
      </c>
      <c r="AA267" s="28"/>
    </row>
    <row r="268" s="19" customFormat="1">
      <c r="B268" s="25"/>
      <c r="G268" s="20" t="s">
        <v>3015</v>
      </c>
      <c r="AA268" s="28"/>
    </row>
    <row r="269" s="19" customFormat="1">
      <c r="B269" s="25"/>
      <c r="G269" s="20" t="s">
        <v>3016</v>
      </c>
      <c r="AA269" s="28"/>
    </row>
    <row r="270" s="19" customFormat="1">
      <c r="B270" s="25"/>
      <c r="F270" s="20" t="s">
        <v>3017</v>
      </c>
      <c r="AA270" s="28"/>
    </row>
    <row r="271" s="19" customFormat="1">
      <c r="B271" s="25"/>
      <c r="F271" s="20" t="s">
        <v>3018</v>
      </c>
      <c r="AA271" s="28"/>
    </row>
    <row r="272" s="19" customFormat="1">
      <c r="B272" s="25"/>
      <c r="F272" s="20" t="s">
        <v>3019</v>
      </c>
      <c r="AA272" s="28"/>
    </row>
    <row r="273" s="19" customFormat="1">
      <c r="B273" s="25"/>
      <c r="E273" s="20" t="s">
        <v>2984</v>
      </c>
      <c r="AA273" s="28"/>
    </row>
    <row r="274" s="19" customFormat="1">
      <c r="B274" s="25"/>
      <c r="E274" s="20" t="s">
        <v>1652</v>
      </c>
      <c r="AA274" s="28"/>
    </row>
    <row r="275" s="19" customFormat="1">
      <c r="B275" s="25"/>
      <c r="F275" s="20" t="s">
        <v>2994</v>
      </c>
      <c r="AA275" s="28"/>
    </row>
    <row r="276" s="19" customFormat="1">
      <c r="B276" s="25"/>
      <c r="F276" s="20" t="s">
        <v>2502</v>
      </c>
      <c r="AA276" s="28"/>
    </row>
    <row r="277" s="19" customFormat="1">
      <c r="B277" s="25"/>
      <c r="F277" s="20" t="s">
        <v>3009</v>
      </c>
      <c r="AA277" s="28"/>
    </row>
    <row r="278" s="19" customFormat="1">
      <c r="B278" s="25"/>
      <c r="E278" s="20" t="s">
        <v>2984</v>
      </c>
      <c r="AA278" s="28"/>
    </row>
    <row r="279" s="19" customFormat="1">
      <c r="B279" s="25"/>
      <c r="E279" s="20" t="s">
        <v>1652</v>
      </c>
      <c r="AA279" s="28"/>
    </row>
    <row r="280" s="19" customFormat="1">
      <c r="B280" s="25"/>
      <c r="F280" s="20" t="s">
        <v>2994</v>
      </c>
      <c r="AA280" s="28"/>
    </row>
    <row r="281" s="19" customFormat="1">
      <c r="B281" s="25"/>
      <c r="F281" s="20" t="s">
        <v>2502</v>
      </c>
      <c r="AA281" s="28"/>
    </row>
    <row r="282" s="19" customFormat="1">
      <c r="B282" s="25"/>
      <c r="F282" s="20" t="s">
        <v>3009</v>
      </c>
      <c r="AA282" s="28"/>
    </row>
    <row r="283" s="19" customFormat="1">
      <c r="B283" s="25"/>
      <c r="E283" s="20" t="s">
        <v>2984</v>
      </c>
      <c r="AA283" s="28"/>
    </row>
    <row r="284" s="19" customFormat="1">
      <c r="B284" s="25"/>
      <c r="D284" s="20" t="s">
        <v>3020</v>
      </c>
      <c r="AA284" s="28"/>
    </row>
    <row r="285" s="19" customFormat="1">
      <c r="B285" s="25"/>
      <c r="C285" s="20" t="s">
        <v>2509</v>
      </c>
      <c r="AA285" s="28"/>
    </row>
    <row r="286" s="19" customFormat="1">
      <c r="B286" s="25"/>
      <c r="C286" s="20" t="s">
        <v>54</v>
      </c>
      <c r="AA286" s="28"/>
    </row>
    <row r="287" s="19" customFormat="1">
      <c r="B287" s="25"/>
      <c r="D287" s="20" t="s">
        <v>88</v>
      </c>
      <c r="AA287" s="28"/>
    </row>
    <row r="288" s="19" customFormat="1">
      <c r="B288" s="25"/>
      <c r="E288" s="20" t="s">
        <v>2358</v>
      </c>
      <c r="AA288" s="28"/>
    </row>
    <row r="289" s="19" customFormat="1">
      <c r="B289" s="25"/>
      <c r="E289" s="20" t="s">
        <v>2817</v>
      </c>
      <c r="AA289" s="28"/>
    </row>
    <row r="290" s="19" customFormat="1">
      <c r="B290" s="25"/>
      <c r="E290" s="20" t="s">
        <v>2362</v>
      </c>
      <c r="AA290" s="28"/>
    </row>
    <row r="291" s="19" customFormat="1">
      <c r="B291" s="25"/>
      <c r="D291" s="20" t="s">
        <v>2364</v>
      </c>
      <c r="AA291" s="28"/>
    </row>
    <row r="292" s="19" customFormat="1">
      <c r="B292" s="25"/>
      <c r="D292" s="20" t="s">
        <v>90</v>
      </c>
      <c r="AA292" s="28"/>
    </row>
    <row r="293" s="19" customFormat="1">
      <c r="B293" s="25"/>
      <c r="E293" s="20" t="s">
        <v>2818</v>
      </c>
      <c r="AA293" s="28"/>
    </row>
    <row r="294" s="19" customFormat="1">
      <c r="B294" s="25"/>
      <c r="E294" s="20" t="s">
        <v>2819</v>
      </c>
      <c r="AA294" s="28"/>
    </row>
    <row r="295" s="19" customFormat="1">
      <c r="B295" s="25"/>
      <c r="E295" s="20" t="s">
        <v>2820</v>
      </c>
      <c r="AA295" s="28"/>
    </row>
    <row r="296" s="19" customFormat="1">
      <c r="B296" s="25"/>
      <c r="E296" s="20" t="s">
        <v>2367</v>
      </c>
      <c r="AA296" s="28"/>
    </row>
    <row r="297" s="19" customFormat="1">
      <c r="B297" s="25"/>
      <c r="E297" s="20" t="s">
        <v>2762</v>
      </c>
      <c r="AA297" s="28"/>
    </row>
    <row r="298" s="19" customFormat="1">
      <c r="B298" s="25"/>
      <c r="E298" s="20" t="s">
        <v>2821</v>
      </c>
      <c r="AA298" s="28"/>
    </row>
    <row r="299" s="19" customFormat="1">
      <c r="B299" s="25"/>
      <c r="E299" s="20" t="s">
        <v>2371</v>
      </c>
      <c r="AA299" s="28"/>
    </row>
    <row r="300" s="19" customFormat="1">
      <c r="B300" s="25"/>
      <c r="E300" s="20" t="s">
        <v>2763</v>
      </c>
      <c r="AA300" s="28"/>
    </row>
    <row r="301" s="19" customFormat="1">
      <c r="B301" s="25"/>
      <c r="E301" s="20" t="s">
        <v>2822</v>
      </c>
      <c r="AA301" s="28"/>
    </row>
    <row r="302" s="19" customFormat="1">
      <c r="B302" s="25"/>
      <c r="E302" s="20" t="s">
        <v>2707</v>
      </c>
      <c r="AA302" s="28"/>
    </row>
    <row r="303" s="19" customFormat="1">
      <c r="B303" s="25"/>
      <c r="E303" s="20" t="s">
        <v>2708</v>
      </c>
      <c r="AA303" s="28"/>
    </row>
    <row r="304" s="19" customFormat="1">
      <c r="B304" s="25"/>
      <c r="E304" s="20" t="s">
        <v>2765</v>
      </c>
      <c r="AA304" s="28"/>
    </row>
    <row r="305" s="19" customFormat="1">
      <c r="B305" s="25"/>
      <c r="E305" s="20" t="s">
        <v>374</v>
      </c>
      <c r="AA305" s="28"/>
    </row>
    <row r="306" s="19" customFormat="1">
      <c r="B306" s="25"/>
      <c r="F306" s="20" t="s">
        <v>2766</v>
      </c>
      <c r="AA306" s="28"/>
    </row>
    <row r="307" s="19" customFormat="1">
      <c r="B307" s="25"/>
      <c r="E307" s="20" t="s">
        <v>2387</v>
      </c>
      <c r="AA307" s="28"/>
    </row>
    <row r="308" s="19" customFormat="1">
      <c r="B308" s="25"/>
      <c r="D308" s="20" t="s">
        <v>2388</v>
      </c>
      <c r="AA308" s="28"/>
    </row>
    <row r="309" s="19" customFormat="1">
      <c r="B309" s="25"/>
      <c r="D309" s="20" t="s">
        <v>92</v>
      </c>
      <c r="AA309" s="28"/>
    </row>
    <row r="310" s="19" customFormat="1">
      <c r="B310" s="25"/>
      <c r="E310" s="20" t="s">
        <v>2767</v>
      </c>
      <c r="AA310" s="28"/>
    </row>
    <row r="311" s="19" customFormat="1">
      <c r="B311" s="25"/>
      <c r="F311" s="20" t="s">
        <v>2823</v>
      </c>
      <c r="AA311" s="28"/>
    </row>
    <row r="312" s="19" customFormat="1">
      <c r="B312" s="25"/>
      <c r="F312" s="20" t="s">
        <v>423</v>
      </c>
      <c r="AA312" s="28"/>
    </row>
    <row r="313" s="19" customFormat="1">
      <c r="B313" s="25"/>
      <c r="G313" s="20" t="s">
        <v>2824</v>
      </c>
      <c r="AA313" s="28"/>
    </row>
    <row r="314" s="19" customFormat="1">
      <c r="B314" s="25"/>
      <c r="G314" s="20" t="s">
        <v>2771</v>
      </c>
      <c r="AA314" s="28"/>
    </row>
    <row r="315" s="19" customFormat="1">
      <c r="B315" s="25"/>
      <c r="G315" s="20" t="s">
        <v>2772</v>
      </c>
      <c r="AA315" s="28"/>
    </row>
    <row r="316" s="19" customFormat="1">
      <c r="B316" s="25"/>
      <c r="F316" s="20" t="s">
        <v>2773</v>
      </c>
      <c r="AA316" s="28"/>
    </row>
    <row r="317" s="19" customFormat="1">
      <c r="B317" s="25"/>
      <c r="E317" s="20" t="s">
        <v>2774</v>
      </c>
      <c r="AA317" s="28"/>
    </row>
    <row r="318" s="19" customFormat="1">
      <c r="B318" s="25"/>
      <c r="D318" s="20" t="s">
        <v>2775</v>
      </c>
      <c r="AA318" s="28"/>
    </row>
    <row r="319" s="19" customFormat="1">
      <c r="B319" s="25"/>
      <c r="D319" s="20" t="s">
        <v>96</v>
      </c>
      <c r="AA319" s="28"/>
    </row>
    <row r="320" s="19" customFormat="1">
      <c r="B320" s="25"/>
      <c r="E320" s="20" t="s">
        <v>2389</v>
      </c>
      <c r="AA320" s="28"/>
    </row>
    <row r="321" s="19" customFormat="1">
      <c r="B321" s="25"/>
      <c r="F321" s="20" t="s">
        <v>2825</v>
      </c>
      <c r="AA321" s="28"/>
    </row>
    <row r="322" s="19" customFormat="1">
      <c r="B322" s="25"/>
      <c r="E322" s="20" t="s">
        <v>2397</v>
      </c>
      <c r="AA322" s="28"/>
    </row>
    <row r="323" s="19" customFormat="1">
      <c r="B323" s="25"/>
      <c r="D323" s="20" t="s">
        <v>2398</v>
      </c>
      <c r="AA323" s="28"/>
    </row>
    <row r="324" s="19" customFormat="1">
      <c r="B324" s="25"/>
      <c r="D324" s="20" t="s">
        <v>98</v>
      </c>
      <c r="AA324" s="28"/>
    </row>
    <row r="325" s="19" customFormat="1">
      <c r="B325" s="25"/>
      <c r="E325" s="20" t="s">
        <v>2399</v>
      </c>
      <c r="AA325" s="28"/>
    </row>
    <row r="326" s="19" customFormat="1">
      <c r="B326" s="25"/>
      <c r="E326" s="20" t="s">
        <v>2400</v>
      </c>
      <c r="AA326" s="28"/>
    </row>
    <row r="327" s="19" customFormat="1">
      <c r="B327" s="25"/>
      <c r="E327" s="20" t="s">
        <v>2401</v>
      </c>
      <c r="AA327" s="28"/>
    </row>
    <row r="328" s="19" customFormat="1">
      <c r="B328" s="25"/>
      <c r="E328" s="20" t="s">
        <v>2402</v>
      </c>
      <c r="AA328" s="28"/>
    </row>
    <row r="329" s="19" customFormat="1">
      <c r="B329" s="25"/>
      <c r="E329" s="20" t="s">
        <v>2403</v>
      </c>
      <c r="AA329" s="28"/>
    </row>
    <row r="330" s="19" customFormat="1">
      <c r="B330" s="25"/>
      <c r="E330" s="20" t="s">
        <v>2404</v>
      </c>
      <c r="AA330" s="28"/>
    </row>
    <row r="331" s="19" customFormat="1">
      <c r="B331" s="25"/>
      <c r="E331" s="20" t="s">
        <v>2777</v>
      </c>
      <c r="AA331" s="28"/>
    </row>
    <row r="332" s="19" customFormat="1">
      <c r="B332" s="25"/>
      <c r="E332" s="20" t="s">
        <v>2778</v>
      </c>
      <c r="AA332" s="28"/>
    </row>
    <row r="333" s="19" customFormat="1">
      <c r="B333" s="25"/>
      <c r="E333" s="20" t="s">
        <v>2634</v>
      </c>
      <c r="AA333" s="28"/>
    </row>
    <row r="334" s="19" customFormat="1">
      <c r="B334" s="25"/>
      <c r="E334" s="20" t="s">
        <v>2826</v>
      </c>
      <c r="AA334" s="28"/>
    </row>
    <row r="335" s="19" customFormat="1">
      <c r="B335" s="25"/>
      <c r="E335" s="20" t="s">
        <v>2409</v>
      </c>
      <c r="AA335" s="28"/>
    </row>
    <row r="336" s="19" customFormat="1">
      <c r="B336" s="25"/>
      <c r="E336" s="20" t="s">
        <v>2410</v>
      </c>
      <c r="AA336" s="28"/>
    </row>
    <row r="337" s="19" customFormat="1">
      <c r="B337" s="25"/>
      <c r="E337" s="20" t="s">
        <v>2443</v>
      </c>
      <c r="AA337" s="28"/>
    </row>
    <row r="338" s="19" customFormat="1">
      <c r="B338" s="25"/>
      <c r="E338" s="20" t="s">
        <v>2827</v>
      </c>
      <c r="AA338" s="28"/>
    </row>
    <row r="339" s="19" customFormat="1">
      <c r="B339" s="25"/>
      <c r="E339" s="20" t="s">
        <v>2828</v>
      </c>
      <c r="AA339" s="28"/>
    </row>
    <row r="340" s="19" customFormat="1">
      <c r="B340" s="25"/>
      <c r="E340" s="20" t="s">
        <v>2829</v>
      </c>
      <c r="AA340" s="28"/>
    </row>
    <row r="341" s="19" customFormat="1">
      <c r="B341" s="25"/>
      <c r="E341" s="20" t="s">
        <v>2830</v>
      </c>
      <c r="AA341" s="28"/>
    </row>
    <row r="342" s="19" customFormat="1">
      <c r="B342" s="25"/>
      <c r="E342" s="20" t="s">
        <v>2831</v>
      </c>
      <c r="AA342" s="28"/>
    </row>
    <row r="343" s="19" customFormat="1">
      <c r="B343" s="25"/>
      <c r="E343" s="20" t="s">
        <v>2832</v>
      </c>
      <c r="AA343" s="28"/>
    </row>
    <row r="344" s="19" customFormat="1">
      <c r="B344" s="25"/>
      <c r="E344" s="20" t="s">
        <v>2833</v>
      </c>
      <c r="AA344" s="28"/>
    </row>
    <row r="345" s="19" customFormat="1">
      <c r="B345" s="25"/>
      <c r="E345" s="20" t="s">
        <v>2834</v>
      </c>
      <c r="AA345" s="28"/>
    </row>
    <row r="346" s="19" customFormat="1">
      <c r="B346" s="25"/>
      <c r="E346" s="20" t="s">
        <v>2835</v>
      </c>
      <c r="AA346" s="28"/>
    </row>
    <row r="347" s="19" customFormat="1">
      <c r="B347" s="25"/>
      <c r="E347" s="20" t="s">
        <v>2836</v>
      </c>
      <c r="AA347" s="28"/>
    </row>
    <row r="348" s="19" customFormat="1">
      <c r="B348" s="25"/>
      <c r="E348" s="20" t="s">
        <v>2564</v>
      </c>
      <c r="AA348" s="28"/>
    </row>
    <row r="349" s="19" customFormat="1">
      <c r="B349" s="25"/>
      <c r="D349" s="20" t="s">
        <v>2426</v>
      </c>
      <c r="AA349" s="28"/>
    </row>
    <row r="350" s="19" customFormat="1">
      <c r="B350" s="25"/>
      <c r="D350" s="20" t="s">
        <v>100</v>
      </c>
      <c r="AA350" s="28"/>
    </row>
    <row r="351" s="19" customFormat="1">
      <c r="B351" s="25"/>
      <c r="E351" s="20" t="s">
        <v>2837</v>
      </c>
      <c r="AA351" s="28"/>
    </row>
    <row r="352" s="19" customFormat="1">
      <c r="B352" s="25"/>
      <c r="E352" s="20" t="s">
        <v>2789</v>
      </c>
      <c r="AA352" s="28"/>
    </row>
    <row r="353" s="19" customFormat="1">
      <c r="B353" s="25"/>
      <c r="E353" s="20" t="s">
        <v>2790</v>
      </c>
      <c r="AA353" s="28"/>
    </row>
    <row r="354" s="19" customFormat="1">
      <c r="B354" s="25"/>
      <c r="E354" s="20" t="s">
        <v>2838</v>
      </c>
      <c r="AA354" s="28"/>
    </row>
    <row r="355" s="19" customFormat="1">
      <c r="B355" s="25"/>
      <c r="E355" s="20" t="s">
        <v>2839</v>
      </c>
      <c r="AA355" s="28"/>
    </row>
    <row r="356" s="19" customFormat="1">
      <c r="B356" s="25"/>
      <c r="E356" s="20" t="s">
        <v>2840</v>
      </c>
      <c r="AA356" s="28"/>
    </row>
    <row r="357" s="19" customFormat="1">
      <c r="B357" s="25"/>
      <c r="E357" s="20" t="s">
        <v>2841</v>
      </c>
      <c r="AA357" s="28"/>
    </row>
    <row r="358" s="19" customFormat="1">
      <c r="B358" s="25"/>
      <c r="E358" s="20" t="s">
        <v>2842</v>
      </c>
      <c r="AA358" s="28"/>
    </row>
    <row r="359" s="19" customFormat="1">
      <c r="B359" s="25"/>
      <c r="E359" s="20" t="s">
        <v>2843</v>
      </c>
      <c r="AA359" s="28"/>
    </row>
    <row r="360" s="19" customFormat="1">
      <c r="B360" s="25"/>
      <c r="E360" s="20" t="s">
        <v>2797</v>
      </c>
      <c r="AA360" s="28"/>
    </row>
    <row r="361" s="19" customFormat="1">
      <c r="B361" s="25"/>
      <c r="E361" s="20" t="s">
        <v>2844</v>
      </c>
      <c r="AA361" s="28"/>
    </row>
    <row r="362" s="19" customFormat="1">
      <c r="B362" s="25"/>
      <c r="E362" s="20" t="s">
        <v>2845</v>
      </c>
      <c r="AA362" s="28"/>
    </row>
    <row r="363" s="19" customFormat="1">
      <c r="B363" s="25"/>
      <c r="E363" s="20" t="s">
        <v>2846</v>
      </c>
      <c r="AA363" s="28"/>
    </row>
    <row r="364" s="19" customFormat="1">
      <c r="B364" s="25"/>
      <c r="E364" s="20" t="s">
        <v>2847</v>
      </c>
      <c r="AA364" s="28"/>
    </row>
    <row r="365" s="19" customFormat="1">
      <c r="B365" s="25"/>
      <c r="E365" s="20" t="s">
        <v>2848</v>
      </c>
      <c r="AA365" s="28"/>
    </row>
    <row r="366" s="19" customFormat="1">
      <c r="B366" s="25"/>
      <c r="E366" s="20" t="s">
        <v>2830</v>
      </c>
      <c r="AA366" s="28"/>
    </row>
    <row r="367" s="19" customFormat="1">
      <c r="B367" s="25"/>
      <c r="E367" s="20" t="s">
        <v>2849</v>
      </c>
      <c r="AA367" s="28"/>
    </row>
    <row r="368" s="19" customFormat="1">
      <c r="B368" s="25"/>
      <c r="E368" s="20" t="s">
        <v>2804</v>
      </c>
      <c r="AA368" s="28"/>
    </row>
    <row r="369" s="19" customFormat="1">
      <c r="B369" s="25"/>
      <c r="E369" s="20" t="s">
        <v>2805</v>
      </c>
      <c r="AA369" s="28"/>
    </row>
    <row r="370" s="19" customFormat="1">
      <c r="B370" s="25"/>
      <c r="E370" s="20" t="s">
        <v>2806</v>
      </c>
      <c r="AA370" s="28"/>
    </row>
    <row r="371" s="19" customFormat="1">
      <c r="B371" s="25"/>
      <c r="E371" s="20" t="s">
        <v>2850</v>
      </c>
      <c r="AA371" s="28"/>
    </row>
    <row r="372" s="19" customFormat="1">
      <c r="B372" s="25"/>
      <c r="D372" s="20" t="s">
        <v>2808</v>
      </c>
      <c r="AA372" s="28"/>
    </row>
    <row r="373" s="19" customFormat="1">
      <c r="B373" s="25"/>
      <c r="D373" s="20" t="s">
        <v>122</v>
      </c>
      <c r="AA373" s="28"/>
    </row>
    <row r="374" s="19" customFormat="1">
      <c r="B374" s="25"/>
      <c r="E374" s="20" t="s">
        <v>2457</v>
      </c>
      <c r="AA374" s="28"/>
    </row>
    <row r="375" s="19" customFormat="1">
      <c r="B375" s="25"/>
      <c r="F375" s="20" t="s">
        <v>2458</v>
      </c>
      <c r="AA375" s="28"/>
    </row>
    <row r="376" s="19" customFormat="1">
      <c r="B376" s="25"/>
      <c r="F376" s="20" t="s">
        <v>2851</v>
      </c>
      <c r="AA376" s="28"/>
    </row>
    <row r="377" s="19" customFormat="1">
      <c r="B377" s="25"/>
      <c r="E377" s="20" t="s">
        <v>2460</v>
      </c>
      <c r="AA377" s="28"/>
    </row>
    <row r="378" s="19" customFormat="1">
      <c r="B378" s="25"/>
      <c r="D378" s="20" t="s">
        <v>2461</v>
      </c>
      <c r="AA378" s="28"/>
    </row>
    <row r="379" s="19" customFormat="1">
      <c r="B379" s="25"/>
      <c r="D379" s="20" t="s">
        <v>126</v>
      </c>
      <c r="AA379" s="28"/>
    </row>
    <row r="380" s="19" customFormat="1">
      <c r="B380" s="25"/>
      <c r="E380" s="20" t="s">
        <v>2462</v>
      </c>
      <c r="AA380" s="28"/>
    </row>
    <row r="381" s="19" customFormat="1">
      <c r="B381" s="25"/>
      <c r="F381" s="20" t="s">
        <v>2852</v>
      </c>
      <c r="AA381" s="28"/>
    </row>
    <row r="382" s="19" customFormat="1">
      <c r="B382" s="25"/>
      <c r="F382" s="20" t="s">
        <v>2478</v>
      </c>
      <c r="AA382" s="28"/>
    </row>
    <row r="383" s="19" customFormat="1">
      <c r="B383" s="25"/>
      <c r="F383" s="20" t="s">
        <v>2464</v>
      </c>
      <c r="AA383" s="28"/>
    </row>
    <row r="384" s="19" customFormat="1">
      <c r="B384" s="25"/>
      <c r="F384" s="20" t="s">
        <v>2465</v>
      </c>
      <c r="AA384" s="28"/>
    </row>
    <row r="385" s="19" customFormat="1">
      <c r="B385" s="25"/>
      <c r="F385" s="20" t="s">
        <v>2580</v>
      </c>
      <c r="AA385" s="28"/>
    </row>
    <row r="386" s="19" customFormat="1">
      <c r="B386" s="25"/>
      <c r="F386" s="20" t="s">
        <v>2581</v>
      </c>
      <c r="AA386" s="28"/>
    </row>
    <row r="387" s="19" customFormat="1">
      <c r="B387" s="25"/>
      <c r="F387" s="20" t="s">
        <v>2468</v>
      </c>
      <c r="AA387" s="28"/>
    </row>
    <row r="388" s="19" customFormat="1">
      <c r="B388" s="25"/>
      <c r="F388" s="20" t="s">
        <v>2582</v>
      </c>
      <c r="AA388" s="28"/>
    </row>
    <row r="389" s="19" customFormat="1">
      <c r="B389" s="25"/>
      <c r="F389" s="20" t="s">
        <v>2679</v>
      </c>
      <c r="AA389" s="28"/>
    </row>
    <row r="390" s="19" customFormat="1">
      <c r="B390" s="25"/>
      <c r="F390" s="20" t="s">
        <v>2471</v>
      </c>
      <c r="AA390" s="28"/>
    </row>
    <row r="391" s="19" customFormat="1">
      <c r="B391" s="25"/>
      <c r="F391" s="20" t="s">
        <v>2596</v>
      </c>
      <c r="AA391" s="28"/>
    </row>
    <row r="392" s="19" customFormat="1">
      <c r="B392" s="25"/>
      <c r="F392" s="20" t="s">
        <v>2585</v>
      </c>
      <c r="AA392" s="28"/>
    </row>
    <row r="393" s="19" customFormat="1">
      <c r="B393" s="25"/>
      <c r="F393" s="20" t="s">
        <v>2586</v>
      </c>
      <c r="AA393" s="28"/>
    </row>
    <row r="394" s="19" customFormat="1">
      <c r="B394" s="25"/>
      <c r="F394" s="20" t="s">
        <v>2475</v>
      </c>
      <c r="AA394" s="28"/>
    </row>
    <row r="395" s="19" customFormat="1">
      <c r="B395" s="25"/>
      <c r="F395" s="20" t="s">
        <v>2590</v>
      </c>
      <c r="AA395" s="28"/>
    </row>
    <row r="396" s="19" customFormat="1">
      <c r="B396" s="25"/>
      <c r="E396" s="20" t="s">
        <v>2477</v>
      </c>
      <c r="AA396" s="28"/>
    </row>
    <row r="397" s="19" customFormat="1">
      <c r="B397" s="25"/>
      <c r="E397" s="20" t="s">
        <v>2462</v>
      </c>
      <c r="AA397" s="28"/>
    </row>
    <row r="398" s="19" customFormat="1">
      <c r="B398" s="25"/>
      <c r="F398" s="20" t="s">
        <v>2852</v>
      </c>
      <c r="AA398" s="28"/>
    </row>
    <row r="399" s="19" customFormat="1">
      <c r="B399" s="25"/>
      <c r="F399" s="20" t="s">
        <v>2502</v>
      </c>
      <c r="AA399" s="28"/>
    </row>
    <row r="400" s="19" customFormat="1">
      <c r="B400" s="25"/>
      <c r="F400" s="20" t="s">
        <v>2464</v>
      </c>
      <c r="AA400" s="28"/>
    </row>
    <row r="401" s="19" customFormat="1">
      <c r="B401" s="25"/>
      <c r="F401" s="20" t="s">
        <v>2465</v>
      </c>
      <c r="AA401" s="28"/>
    </row>
    <row r="402" s="19" customFormat="1">
      <c r="B402" s="25"/>
      <c r="F402" s="20" t="s">
        <v>2466</v>
      </c>
      <c r="AA402" s="28"/>
    </row>
    <row r="403" s="19" customFormat="1">
      <c r="B403" s="25"/>
      <c r="F403" s="20" t="s">
        <v>2811</v>
      </c>
      <c r="AA403" s="28"/>
    </row>
    <row r="404" s="19" customFormat="1">
      <c r="B404" s="25"/>
      <c r="F404" s="20" t="s">
        <v>2468</v>
      </c>
      <c r="AA404" s="28"/>
    </row>
    <row r="405" s="19" customFormat="1">
      <c r="B405" s="25"/>
      <c r="F405" s="20" t="s">
        <v>2582</v>
      </c>
      <c r="AA405" s="28"/>
    </row>
    <row r="406" s="19" customFormat="1">
      <c r="B406" s="25"/>
      <c r="F406" s="20" t="s">
        <v>2679</v>
      </c>
      <c r="AA406" s="28"/>
    </row>
    <row r="407" s="19" customFormat="1">
      <c r="B407" s="25"/>
      <c r="F407" s="20" t="s">
        <v>2584</v>
      </c>
      <c r="AA407" s="28"/>
    </row>
    <row r="408" s="19" customFormat="1">
      <c r="B408" s="25"/>
      <c r="F408" s="20" t="s">
        <v>2472</v>
      </c>
      <c r="AA408" s="28"/>
    </row>
    <row r="409" s="19" customFormat="1">
      <c r="B409" s="25"/>
      <c r="F409" s="20" t="s">
        <v>2585</v>
      </c>
      <c r="AA409" s="28"/>
    </row>
    <row r="410" s="19" customFormat="1">
      <c r="B410" s="25"/>
      <c r="F410" s="20" t="s">
        <v>2586</v>
      </c>
      <c r="AA410" s="28"/>
    </row>
    <row r="411" s="19" customFormat="1">
      <c r="B411" s="25"/>
      <c r="F411" s="20" t="s">
        <v>2591</v>
      </c>
      <c r="AA411" s="28"/>
    </row>
    <row r="412" s="19" customFormat="1">
      <c r="B412" s="25"/>
      <c r="F412" s="20" t="s">
        <v>2590</v>
      </c>
      <c r="AA412" s="28"/>
    </row>
    <row r="413" s="19" customFormat="1">
      <c r="B413" s="25"/>
      <c r="E413" s="20" t="s">
        <v>2477</v>
      </c>
      <c r="AA413" s="28"/>
    </row>
    <row r="414" s="19" customFormat="1">
      <c r="B414" s="25"/>
      <c r="E414" s="20" t="s">
        <v>2462</v>
      </c>
      <c r="AA414" s="28"/>
    </row>
    <row r="415" s="19" customFormat="1">
      <c r="B415" s="25"/>
      <c r="F415" s="20" t="s">
        <v>2852</v>
      </c>
      <c r="AA415" s="28"/>
    </row>
    <row r="416" s="19" customFormat="1">
      <c r="B416" s="25"/>
      <c r="F416" s="20" t="s">
        <v>2463</v>
      </c>
      <c r="AA416" s="28"/>
    </row>
    <row r="417" s="19" customFormat="1">
      <c r="B417" s="25"/>
      <c r="F417" s="20" t="s">
        <v>2464</v>
      </c>
      <c r="AA417" s="28"/>
    </row>
    <row r="418" s="19" customFormat="1">
      <c r="B418" s="25"/>
      <c r="F418" s="20" t="s">
        <v>2465</v>
      </c>
      <c r="AA418" s="28"/>
    </row>
    <row r="419" s="19" customFormat="1">
      <c r="B419" s="25"/>
      <c r="F419" s="20" t="s">
        <v>2466</v>
      </c>
      <c r="AA419" s="28"/>
    </row>
    <row r="420" s="19" customFormat="1">
      <c r="B420" s="25"/>
      <c r="F420" s="20" t="s">
        <v>2581</v>
      </c>
      <c r="AA420" s="28"/>
    </row>
    <row r="421" s="19" customFormat="1">
      <c r="B421" s="25"/>
      <c r="F421" s="20" t="s">
        <v>2468</v>
      </c>
      <c r="AA421" s="28"/>
    </row>
    <row r="422" s="19" customFormat="1">
      <c r="B422" s="25"/>
      <c r="F422" s="20" t="s">
        <v>2582</v>
      </c>
      <c r="AA422" s="28"/>
    </row>
    <row r="423" s="19" customFormat="1">
      <c r="B423" s="25"/>
      <c r="F423" s="20" t="s">
        <v>2583</v>
      </c>
      <c r="AA423" s="28"/>
    </row>
    <row r="424" s="19" customFormat="1">
      <c r="B424" s="25"/>
      <c r="F424" s="20" t="s">
        <v>2471</v>
      </c>
      <c r="AA424" s="28"/>
    </row>
    <row r="425" s="19" customFormat="1">
      <c r="B425" s="25"/>
      <c r="F425" s="20" t="s">
        <v>2596</v>
      </c>
      <c r="AA425" s="28"/>
    </row>
    <row r="426" s="19" customFormat="1">
      <c r="B426" s="25"/>
      <c r="F426" s="20" t="s">
        <v>2585</v>
      </c>
      <c r="AA426" s="28"/>
    </row>
    <row r="427" s="19" customFormat="1">
      <c r="B427" s="25"/>
      <c r="F427" s="20" t="s">
        <v>2586</v>
      </c>
      <c r="AA427" s="28"/>
    </row>
    <row r="428" s="19" customFormat="1">
      <c r="B428" s="25"/>
      <c r="F428" s="20" t="s">
        <v>2475</v>
      </c>
      <c r="AA428" s="28"/>
    </row>
    <row r="429" s="19" customFormat="1">
      <c r="B429" s="25"/>
      <c r="F429" s="20" t="s">
        <v>2476</v>
      </c>
      <c r="AA429" s="28"/>
    </row>
    <row r="430" s="19" customFormat="1">
      <c r="B430" s="25"/>
      <c r="E430" s="20" t="s">
        <v>2477</v>
      </c>
      <c r="AA430" s="28"/>
    </row>
    <row r="431" s="19" customFormat="1">
      <c r="B431" s="25"/>
      <c r="E431" s="20" t="s">
        <v>2462</v>
      </c>
      <c r="AA431" s="28"/>
    </row>
    <row r="432" s="19" customFormat="1">
      <c r="B432" s="25"/>
      <c r="F432" s="20" t="s">
        <v>2853</v>
      </c>
      <c r="AA432" s="28"/>
    </row>
    <row r="433" s="19" customFormat="1">
      <c r="B433" s="25"/>
      <c r="F433" s="20" t="s">
        <v>2478</v>
      </c>
      <c r="AA433" s="28"/>
    </row>
    <row r="434" s="19" customFormat="1">
      <c r="B434" s="25"/>
      <c r="F434" s="20" t="s">
        <v>2464</v>
      </c>
      <c r="AA434" s="28"/>
    </row>
    <row r="435" s="19" customFormat="1">
      <c r="B435" s="25"/>
      <c r="F435" s="20" t="s">
        <v>2465</v>
      </c>
      <c r="AA435" s="28"/>
    </row>
    <row r="436" s="19" customFormat="1">
      <c r="B436" s="25"/>
      <c r="F436" s="20" t="s">
        <v>2466</v>
      </c>
      <c r="AA436" s="28"/>
    </row>
    <row r="437" s="19" customFormat="1">
      <c r="B437" s="25"/>
      <c r="F437" s="20" t="s">
        <v>2581</v>
      </c>
      <c r="AA437" s="28"/>
    </row>
    <row r="438" s="19" customFormat="1">
      <c r="B438" s="25"/>
      <c r="F438" s="20" t="s">
        <v>2468</v>
      </c>
      <c r="AA438" s="28"/>
    </row>
    <row r="439" s="19" customFormat="1">
      <c r="B439" s="25"/>
      <c r="F439" s="20" t="s">
        <v>2582</v>
      </c>
      <c r="AA439" s="28"/>
    </row>
    <row r="440" s="19" customFormat="1">
      <c r="B440" s="25"/>
      <c r="F440" s="20" t="s">
        <v>2583</v>
      </c>
      <c r="AA440" s="28"/>
    </row>
    <row r="441" s="19" customFormat="1">
      <c r="B441" s="25"/>
      <c r="F441" s="20" t="s">
        <v>2471</v>
      </c>
      <c r="AA441" s="28"/>
    </row>
    <row r="442" s="19" customFormat="1">
      <c r="B442" s="25"/>
      <c r="F442" s="20" t="s">
        <v>2596</v>
      </c>
      <c r="AA442" s="28"/>
    </row>
    <row r="443" s="19" customFormat="1">
      <c r="B443" s="25"/>
      <c r="F443" s="20" t="s">
        <v>2585</v>
      </c>
      <c r="AA443" s="28"/>
    </row>
    <row r="444" s="19" customFormat="1">
      <c r="B444" s="25"/>
      <c r="F444" s="20" t="s">
        <v>2586</v>
      </c>
      <c r="AA444" s="28"/>
    </row>
    <row r="445" s="19" customFormat="1">
      <c r="B445" s="25"/>
      <c r="F445" s="20" t="s">
        <v>2591</v>
      </c>
      <c r="AA445" s="28"/>
    </row>
    <row r="446" s="19" customFormat="1">
      <c r="B446" s="25"/>
      <c r="F446" s="20" t="s">
        <v>2590</v>
      </c>
      <c r="AA446" s="28"/>
    </row>
    <row r="447" s="19" customFormat="1">
      <c r="B447" s="25"/>
      <c r="E447" s="20" t="s">
        <v>2477</v>
      </c>
      <c r="AA447" s="28"/>
    </row>
    <row r="448" s="19" customFormat="1">
      <c r="B448" s="25"/>
      <c r="D448" s="20" t="s">
        <v>2479</v>
      </c>
      <c r="AA448" s="28"/>
    </row>
    <row r="449" s="19" customFormat="1">
      <c r="B449" s="25"/>
      <c r="D449" s="20" t="s">
        <v>130</v>
      </c>
      <c r="AA449" s="28"/>
    </row>
    <row r="450" s="19" customFormat="1">
      <c r="B450" s="25"/>
      <c r="E450" s="20" t="s">
        <v>2493</v>
      </c>
      <c r="AA450" s="28"/>
    </row>
    <row r="451" s="19" customFormat="1">
      <c r="B451" s="25"/>
      <c r="F451" s="20" t="s">
        <v>2854</v>
      </c>
      <c r="AA451" s="28"/>
    </row>
    <row r="452" s="19" customFormat="1">
      <c r="B452" s="25"/>
      <c r="F452" s="20" t="s">
        <v>2855</v>
      </c>
      <c r="AA452" s="28"/>
    </row>
    <row r="453" s="19" customFormat="1">
      <c r="B453" s="25"/>
      <c r="F453" s="20" t="s">
        <v>2689</v>
      </c>
      <c r="AA453" s="28"/>
    </row>
    <row r="454" s="19" customFormat="1">
      <c r="B454" s="25"/>
      <c r="E454" s="20" t="s">
        <v>2497</v>
      </c>
      <c r="AA454" s="28"/>
    </row>
    <row r="455" s="19" customFormat="1">
      <c r="B455" s="25"/>
      <c r="E455" s="20" t="s">
        <v>2493</v>
      </c>
      <c r="AA455" s="28"/>
    </row>
    <row r="456" s="19" customFormat="1">
      <c r="B456" s="25"/>
      <c r="F456" s="20" t="s">
        <v>2854</v>
      </c>
      <c r="AA456" s="28"/>
    </row>
    <row r="457" s="19" customFormat="1">
      <c r="B457" s="25"/>
      <c r="F457" s="20" t="s">
        <v>2856</v>
      </c>
      <c r="AA457" s="28"/>
    </row>
    <row r="458" s="19" customFormat="1">
      <c r="B458" s="25"/>
      <c r="F458" s="20" t="s">
        <v>2608</v>
      </c>
      <c r="AA458" s="28"/>
    </row>
    <row r="459" s="19" customFormat="1">
      <c r="B459" s="25"/>
      <c r="E459" s="20" t="s">
        <v>2497</v>
      </c>
      <c r="AA459" s="28"/>
    </row>
    <row r="460" s="19" customFormat="1">
      <c r="B460" s="25"/>
      <c r="D460" s="20" t="s">
        <v>2498</v>
      </c>
      <c r="AA460" s="28"/>
    </row>
    <row r="461" s="19" customFormat="1">
      <c r="B461" s="25"/>
      <c r="D461" s="20" t="s">
        <v>132</v>
      </c>
      <c r="AA461" s="28"/>
    </row>
    <row r="462" s="19" customFormat="1">
      <c r="B462" s="25"/>
      <c r="E462" s="20" t="s">
        <v>2816</v>
      </c>
      <c r="AA462" s="28"/>
    </row>
    <row r="463" s="19" customFormat="1">
      <c r="B463" s="25"/>
      <c r="D463" s="20" t="s">
        <v>2500</v>
      </c>
      <c r="AA463" s="28"/>
    </row>
    <row r="464" s="19" customFormat="1">
      <c r="B464" s="25"/>
      <c r="C464" s="20" t="s">
        <v>2509</v>
      </c>
      <c r="AA464" s="28"/>
    </row>
    <row r="465" s="19" customFormat="1">
      <c r="B465" s="26" t="s">
        <v>2510</v>
      </c>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9"/>
    </row>
    <row r="466"/>
  </sheetData>
  <mergeCells>
    <mergeCell ref="A1:AD1"/>
    <mergeCell ref="B5:U5"/>
    <mergeCell ref="B6:U6"/>
    <mergeCell ref="B7:U7"/>
    <mergeCell ref="C8:V8"/>
    <mergeCell ref="C9:V9"/>
    <mergeCell ref="D10:W10"/>
    <mergeCell ref="D11:W11"/>
    <mergeCell ref="D12:W12"/>
    <mergeCell ref="D13:W13"/>
    <mergeCell ref="D14:W14"/>
    <mergeCell ref="C15:V15"/>
    <mergeCell ref="C16:V16"/>
    <mergeCell ref="D17:W17"/>
    <mergeCell ref="E18:X18"/>
    <mergeCell ref="E19:X19"/>
    <mergeCell ref="E20:X20"/>
    <mergeCell ref="D21:W21"/>
    <mergeCell ref="D22:W22"/>
    <mergeCell ref="E23:X23"/>
    <mergeCell ref="E24:X24"/>
    <mergeCell ref="E25:X25"/>
    <mergeCell ref="E26:X26"/>
    <mergeCell ref="E27:X27"/>
    <mergeCell ref="E28:X28"/>
    <mergeCell ref="E29:X29"/>
    <mergeCell ref="E30:X30"/>
    <mergeCell ref="E31:X31"/>
    <mergeCell ref="E32:X32"/>
    <mergeCell ref="E33:X33"/>
    <mergeCell ref="E34:X34"/>
    <mergeCell ref="E35:X35"/>
    <mergeCell ref="F36:Y36"/>
    <mergeCell ref="E37:X37"/>
    <mergeCell ref="D38:W38"/>
    <mergeCell ref="D39:W39"/>
    <mergeCell ref="E40:X40"/>
    <mergeCell ref="F41:Y41"/>
    <mergeCell ref="F42:Y42"/>
    <mergeCell ref="G43:Z43"/>
    <mergeCell ref="G44:Z44"/>
    <mergeCell ref="G45:Z45"/>
    <mergeCell ref="G46:Z46"/>
    <mergeCell ref="F47:Y47"/>
    <mergeCell ref="E48:X48"/>
    <mergeCell ref="D49:W49"/>
    <mergeCell ref="D50:W50"/>
    <mergeCell ref="E51:X51"/>
    <mergeCell ref="F52:Y52"/>
    <mergeCell ref="F53:Y53"/>
    <mergeCell ref="E54:X54"/>
    <mergeCell ref="D55:W55"/>
    <mergeCell ref="D56:W56"/>
    <mergeCell ref="E57:X57"/>
    <mergeCell ref="E58:X58"/>
    <mergeCell ref="E59:X59"/>
    <mergeCell ref="E60:X60"/>
    <mergeCell ref="E61:X61"/>
    <mergeCell ref="E62:X62"/>
    <mergeCell ref="E63:X63"/>
    <mergeCell ref="E64:X64"/>
    <mergeCell ref="E65:X65"/>
    <mergeCell ref="E66:X66"/>
    <mergeCell ref="E67:X67"/>
    <mergeCell ref="E68:X68"/>
    <mergeCell ref="E69:X69"/>
    <mergeCell ref="E70:X70"/>
    <mergeCell ref="E71:X71"/>
    <mergeCell ref="E72:X72"/>
    <mergeCell ref="E73:X73"/>
    <mergeCell ref="E74:X74"/>
    <mergeCell ref="E75:X75"/>
    <mergeCell ref="E76:X76"/>
    <mergeCell ref="E77:X77"/>
    <mergeCell ref="E78:X78"/>
    <mergeCell ref="E79:X79"/>
    <mergeCell ref="E80:X80"/>
    <mergeCell ref="D81:W81"/>
    <mergeCell ref="D82:W82"/>
    <mergeCell ref="E83:X83"/>
    <mergeCell ref="E84:X84"/>
    <mergeCell ref="E85:X85"/>
    <mergeCell ref="E86:X86"/>
    <mergeCell ref="E87:X87"/>
    <mergeCell ref="E88:X88"/>
    <mergeCell ref="E89:X89"/>
    <mergeCell ref="E90:X90"/>
    <mergeCell ref="E91:X91"/>
    <mergeCell ref="E92:X92"/>
    <mergeCell ref="E93:X93"/>
    <mergeCell ref="E94:X94"/>
    <mergeCell ref="E95:X95"/>
    <mergeCell ref="E96:X96"/>
    <mergeCell ref="E97:X97"/>
    <mergeCell ref="E98:X98"/>
    <mergeCell ref="E99:X99"/>
    <mergeCell ref="E100:X100"/>
    <mergeCell ref="E101:X101"/>
    <mergeCell ref="E102:X102"/>
    <mergeCell ref="E103:X103"/>
    <mergeCell ref="D104:W104"/>
    <mergeCell ref="D105:W105"/>
    <mergeCell ref="E106:X106"/>
    <mergeCell ref="F107:Y107"/>
    <mergeCell ref="F108:Y108"/>
    <mergeCell ref="E109:X109"/>
    <mergeCell ref="D110:W110"/>
    <mergeCell ref="D111:W111"/>
    <mergeCell ref="E112:X112"/>
    <mergeCell ref="F113:Y113"/>
    <mergeCell ref="F114:Y114"/>
    <mergeCell ref="F115:Y115"/>
    <mergeCell ref="F116:Y116"/>
    <mergeCell ref="F117:Y117"/>
    <mergeCell ref="F118:Y118"/>
    <mergeCell ref="F119:Y119"/>
    <mergeCell ref="F120:Y120"/>
    <mergeCell ref="F121:Y121"/>
    <mergeCell ref="F122:Y122"/>
    <mergeCell ref="F123:Y123"/>
    <mergeCell ref="F124:Y124"/>
    <mergeCell ref="F125:Y125"/>
    <mergeCell ref="F126:Y126"/>
    <mergeCell ref="F127:Y127"/>
    <mergeCell ref="E128:X128"/>
    <mergeCell ref="E129:X129"/>
    <mergeCell ref="F130:Y130"/>
    <mergeCell ref="F131:Y131"/>
    <mergeCell ref="F132:Y132"/>
    <mergeCell ref="F133:Y133"/>
    <mergeCell ref="F134:Y134"/>
    <mergeCell ref="F135:Y135"/>
    <mergeCell ref="F136:Y136"/>
    <mergeCell ref="F137:Y137"/>
    <mergeCell ref="F138:Y138"/>
    <mergeCell ref="F139:Y139"/>
    <mergeCell ref="F140:Y140"/>
    <mergeCell ref="F141:Y141"/>
    <mergeCell ref="F142:Y142"/>
    <mergeCell ref="F143:Y143"/>
    <mergeCell ref="F144:Y144"/>
    <mergeCell ref="E145:X145"/>
    <mergeCell ref="E146:X146"/>
    <mergeCell ref="F147:Y147"/>
    <mergeCell ref="F148:Y148"/>
    <mergeCell ref="F149:Y149"/>
    <mergeCell ref="F150:Y150"/>
    <mergeCell ref="F151:Y151"/>
    <mergeCell ref="F152:Y152"/>
    <mergeCell ref="F153:Y153"/>
    <mergeCell ref="F154:Y154"/>
    <mergeCell ref="F155:Y155"/>
    <mergeCell ref="F156:Y156"/>
    <mergeCell ref="F157:Y157"/>
    <mergeCell ref="F158:Y158"/>
    <mergeCell ref="F159:Y159"/>
    <mergeCell ref="F160:Y160"/>
    <mergeCell ref="F161:Y161"/>
    <mergeCell ref="E162:X162"/>
    <mergeCell ref="D163:W163"/>
    <mergeCell ref="D164:W164"/>
    <mergeCell ref="E165:X165"/>
    <mergeCell ref="F166:Y166"/>
    <mergeCell ref="F167:Y167"/>
    <mergeCell ref="F168:Y168"/>
    <mergeCell ref="E169:X169"/>
    <mergeCell ref="E170:X170"/>
    <mergeCell ref="F171:Y171"/>
    <mergeCell ref="F172:Y172"/>
    <mergeCell ref="F173:Y173"/>
    <mergeCell ref="E174:X174"/>
    <mergeCell ref="D175:W175"/>
    <mergeCell ref="D176:W176"/>
    <mergeCell ref="E177:X177"/>
    <mergeCell ref="D178:W178"/>
    <mergeCell ref="D179:W179"/>
    <mergeCell ref="E180:X180"/>
    <mergeCell ref="F181:Y181"/>
    <mergeCell ref="G182:Z182"/>
    <mergeCell ref="G183:Z183"/>
    <mergeCell ref="G184:Z184"/>
    <mergeCell ref="G185:Z185"/>
    <mergeCell ref="F186:Y186"/>
    <mergeCell ref="F187:Y187"/>
    <mergeCell ref="F188:Y188"/>
    <mergeCell ref="F189:Y189"/>
    <mergeCell ref="F190:Y190"/>
    <mergeCell ref="G191:Z191"/>
    <mergeCell ref="H192:AA192"/>
    <mergeCell ref="H193:AA193"/>
    <mergeCell ref="H194:AA194"/>
    <mergeCell ref="H195:AA195"/>
    <mergeCell ref="G196:Z196"/>
    <mergeCell ref="F197:Y197"/>
    <mergeCell ref="E198:X198"/>
    <mergeCell ref="E199:X199"/>
    <mergeCell ref="F200:Y200"/>
    <mergeCell ref="G201:Z201"/>
    <mergeCell ref="G202:Z202"/>
    <mergeCell ref="G203:Z203"/>
    <mergeCell ref="G204:Z204"/>
    <mergeCell ref="F205:Y205"/>
    <mergeCell ref="F206:Y206"/>
    <mergeCell ref="F207:Y207"/>
    <mergeCell ref="F208:Y208"/>
    <mergeCell ref="F209:Y209"/>
    <mergeCell ref="G210:Z210"/>
    <mergeCell ref="H211:AA211"/>
    <mergeCell ref="H212:AA212"/>
    <mergeCell ref="H213:AA213"/>
    <mergeCell ref="H214:AA214"/>
    <mergeCell ref="G215:Z215"/>
    <mergeCell ref="F216:Y216"/>
    <mergeCell ref="E217:X217"/>
    <mergeCell ref="E218:X218"/>
    <mergeCell ref="F219:Y219"/>
    <mergeCell ref="G220:Z220"/>
    <mergeCell ref="G221:Z221"/>
    <mergeCell ref="G222:Z222"/>
    <mergeCell ref="F223:Y223"/>
    <mergeCell ref="F224:Y224"/>
    <mergeCell ref="F225:Y225"/>
    <mergeCell ref="F226:Y226"/>
    <mergeCell ref="F227:Y227"/>
    <mergeCell ref="G228:Z228"/>
    <mergeCell ref="F229:Y229"/>
    <mergeCell ref="E230:X230"/>
    <mergeCell ref="E231:X231"/>
    <mergeCell ref="F232:Y232"/>
    <mergeCell ref="F233:Y233"/>
    <mergeCell ref="F234:Y234"/>
    <mergeCell ref="E235:X235"/>
    <mergeCell ref="D236:W236"/>
    <mergeCell ref="D237:W237"/>
    <mergeCell ref="E238:X238"/>
    <mergeCell ref="F239:Y239"/>
    <mergeCell ref="F240:Y240"/>
    <mergeCell ref="F241:Y241"/>
    <mergeCell ref="F242:Y242"/>
    <mergeCell ref="F243:Y243"/>
    <mergeCell ref="F244:Y244"/>
    <mergeCell ref="E245:X245"/>
    <mergeCell ref="E246:X246"/>
    <mergeCell ref="F247:Y247"/>
    <mergeCell ref="F248:Y248"/>
    <mergeCell ref="F249:Y249"/>
    <mergeCell ref="F250:Y250"/>
    <mergeCell ref="F251:Y251"/>
    <mergeCell ref="E252:X252"/>
    <mergeCell ref="E253:X253"/>
    <mergeCell ref="F254:Y254"/>
    <mergeCell ref="F255:Y255"/>
    <mergeCell ref="F256:Y256"/>
    <mergeCell ref="F257:Y257"/>
    <mergeCell ref="E258:X258"/>
    <mergeCell ref="D259:W259"/>
    <mergeCell ref="D260:W260"/>
    <mergeCell ref="E261:X261"/>
    <mergeCell ref="F262:Y262"/>
    <mergeCell ref="F263:Y263"/>
    <mergeCell ref="F264:Y264"/>
    <mergeCell ref="G265:Z265"/>
    <mergeCell ref="G266:Z266"/>
    <mergeCell ref="G267:Z267"/>
    <mergeCell ref="G268:Z268"/>
    <mergeCell ref="G269:Z269"/>
    <mergeCell ref="F270:Y270"/>
    <mergeCell ref="F271:Y271"/>
    <mergeCell ref="F272:Y272"/>
    <mergeCell ref="E273:X273"/>
    <mergeCell ref="E274:X274"/>
    <mergeCell ref="F275:Y275"/>
    <mergeCell ref="F276:Y276"/>
    <mergeCell ref="F277:Y277"/>
    <mergeCell ref="E278:X278"/>
    <mergeCell ref="E279:X279"/>
    <mergeCell ref="F280:Y280"/>
    <mergeCell ref="F281:Y281"/>
    <mergeCell ref="F282:Y282"/>
    <mergeCell ref="E283:X283"/>
    <mergeCell ref="D284:W284"/>
    <mergeCell ref="C285:V285"/>
    <mergeCell ref="C286:V286"/>
    <mergeCell ref="D287:W287"/>
    <mergeCell ref="E288:X288"/>
    <mergeCell ref="E289:X289"/>
    <mergeCell ref="E290:X290"/>
    <mergeCell ref="D291:W291"/>
    <mergeCell ref="D292:W292"/>
    <mergeCell ref="E293:X293"/>
    <mergeCell ref="E294:X294"/>
    <mergeCell ref="E295:X295"/>
    <mergeCell ref="E296:X296"/>
    <mergeCell ref="E297:X297"/>
    <mergeCell ref="E298:X298"/>
    <mergeCell ref="E299:X299"/>
    <mergeCell ref="E300:X300"/>
    <mergeCell ref="E301:X301"/>
    <mergeCell ref="E302:X302"/>
    <mergeCell ref="E303:X303"/>
    <mergeCell ref="E304:X304"/>
    <mergeCell ref="E305:X305"/>
    <mergeCell ref="F306:Y306"/>
    <mergeCell ref="E307:X307"/>
    <mergeCell ref="D308:W308"/>
    <mergeCell ref="D309:W309"/>
    <mergeCell ref="E310:X310"/>
    <mergeCell ref="F311:Y311"/>
    <mergeCell ref="F312:Y312"/>
    <mergeCell ref="G313:Z313"/>
    <mergeCell ref="G314:Z314"/>
    <mergeCell ref="G315:Z315"/>
    <mergeCell ref="F316:Y316"/>
    <mergeCell ref="E317:X317"/>
    <mergeCell ref="D318:W318"/>
    <mergeCell ref="D319:W319"/>
    <mergeCell ref="E320:X320"/>
    <mergeCell ref="F321:Y321"/>
    <mergeCell ref="E322:X322"/>
    <mergeCell ref="D323:W323"/>
    <mergeCell ref="D324:W324"/>
    <mergeCell ref="E325:X325"/>
    <mergeCell ref="E326:X326"/>
    <mergeCell ref="E327:X327"/>
    <mergeCell ref="E328:X328"/>
    <mergeCell ref="E329:X329"/>
    <mergeCell ref="E330:X330"/>
    <mergeCell ref="E331:X331"/>
    <mergeCell ref="E332:X332"/>
    <mergeCell ref="E333:X333"/>
    <mergeCell ref="E334:X334"/>
    <mergeCell ref="E335:X335"/>
    <mergeCell ref="E336:X336"/>
    <mergeCell ref="E337:X337"/>
    <mergeCell ref="E338:X338"/>
    <mergeCell ref="E339:X339"/>
    <mergeCell ref="E340:X340"/>
    <mergeCell ref="E341:X341"/>
    <mergeCell ref="E342:X342"/>
    <mergeCell ref="E343:X343"/>
    <mergeCell ref="E344:X344"/>
    <mergeCell ref="E345:X345"/>
    <mergeCell ref="E346:X346"/>
    <mergeCell ref="E347:X347"/>
    <mergeCell ref="E348:X348"/>
    <mergeCell ref="D349:W349"/>
    <mergeCell ref="D350:W350"/>
    <mergeCell ref="E351:X351"/>
    <mergeCell ref="E352:X352"/>
    <mergeCell ref="E353:X353"/>
    <mergeCell ref="E354:X354"/>
    <mergeCell ref="E355:X355"/>
    <mergeCell ref="E356:X356"/>
    <mergeCell ref="E357:X357"/>
    <mergeCell ref="E358:X358"/>
    <mergeCell ref="E359:X359"/>
    <mergeCell ref="E360:X360"/>
    <mergeCell ref="E361:X361"/>
    <mergeCell ref="E362:X362"/>
    <mergeCell ref="E363:X363"/>
    <mergeCell ref="E364:X364"/>
    <mergeCell ref="E365:X365"/>
    <mergeCell ref="E366:X366"/>
    <mergeCell ref="E367:X367"/>
    <mergeCell ref="E368:X368"/>
    <mergeCell ref="E369:X369"/>
    <mergeCell ref="E370:X370"/>
    <mergeCell ref="E371:X371"/>
    <mergeCell ref="D372:W372"/>
    <mergeCell ref="D373:W373"/>
    <mergeCell ref="E374:X374"/>
    <mergeCell ref="F375:Y375"/>
    <mergeCell ref="F376:Y376"/>
    <mergeCell ref="E377:X377"/>
    <mergeCell ref="D378:W378"/>
    <mergeCell ref="D379:W379"/>
    <mergeCell ref="E380:X380"/>
    <mergeCell ref="F381:Y381"/>
    <mergeCell ref="F382:Y382"/>
    <mergeCell ref="F383:Y383"/>
    <mergeCell ref="F384:Y384"/>
    <mergeCell ref="F385:Y385"/>
    <mergeCell ref="F386:Y386"/>
    <mergeCell ref="F387:Y387"/>
    <mergeCell ref="F388:Y388"/>
    <mergeCell ref="F389:Y389"/>
    <mergeCell ref="F390:Y390"/>
    <mergeCell ref="F391:Y391"/>
    <mergeCell ref="F392:Y392"/>
    <mergeCell ref="F393:Y393"/>
    <mergeCell ref="F394:Y394"/>
    <mergeCell ref="F395:Y395"/>
    <mergeCell ref="E396:X396"/>
    <mergeCell ref="E397:X397"/>
    <mergeCell ref="F398:Y398"/>
    <mergeCell ref="F399:Y399"/>
    <mergeCell ref="F400:Y400"/>
    <mergeCell ref="F401:Y401"/>
    <mergeCell ref="F402:Y402"/>
    <mergeCell ref="F403:Y403"/>
    <mergeCell ref="F404:Y404"/>
    <mergeCell ref="F405:Y405"/>
    <mergeCell ref="F406:Y406"/>
    <mergeCell ref="F407:Y407"/>
    <mergeCell ref="F408:Y408"/>
    <mergeCell ref="F409:Y409"/>
    <mergeCell ref="F410:Y410"/>
    <mergeCell ref="F411:Y411"/>
    <mergeCell ref="F412:Y412"/>
    <mergeCell ref="E413:X413"/>
    <mergeCell ref="E414:X414"/>
    <mergeCell ref="F415:Y415"/>
    <mergeCell ref="F416:Y416"/>
    <mergeCell ref="F417:Y417"/>
    <mergeCell ref="F418:Y418"/>
    <mergeCell ref="F419:Y419"/>
    <mergeCell ref="F420:Y420"/>
    <mergeCell ref="F421:Y421"/>
    <mergeCell ref="F422:Y422"/>
    <mergeCell ref="F423:Y423"/>
    <mergeCell ref="F424:Y424"/>
    <mergeCell ref="F425:Y425"/>
    <mergeCell ref="F426:Y426"/>
    <mergeCell ref="F427:Y427"/>
    <mergeCell ref="F428:Y428"/>
    <mergeCell ref="F429:Y429"/>
    <mergeCell ref="E430:X430"/>
    <mergeCell ref="E431:X431"/>
    <mergeCell ref="F432:Y432"/>
    <mergeCell ref="F433:Y433"/>
    <mergeCell ref="F434:Y434"/>
    <mergeCell ref="F435:Y435"/>
    <mergeCell ref="F436:Y436"/>
    <mergeCell ref="F437:Y437"/>
    <mergeCell ref="F438:Y438"/>
    <mergeCell ref="F439:Y439"/>
    <mergeCell ref="F440:Y440"/>
    <mergeCell ref="F441:Y441"/>
    <mergeCell ref="F442:Y442"/>
    <mergeCell ref="F443:Y443"/>
    <mergeCell ref="F444:Y444"/>
    <mergeCell ref="F445:Y445"/>
    <mergeCell ref="F446:Y446"/>
    <mergeCell ref="E447:X447"/>
    <mergeCell ref="D448:W448"/>
    <mergeCell ref="D449:W449"/>
    <mergeCell ref="E450:X450"/>
    <mergeCell ref="F451:Y451"/>
    <mergeCell ref="F452:Y452"/>
    <mergeCell ref="F453:Y453"/>
    <mergeCell ref="E454:X454"/>
    <mergeCell ref="E455:X455"/>
    <mergeCell ref="F456:Y456"/>
    <mergeCell ref="F457:Y457"/>
    <mergeCell ref="F458:Y458"/>
    <mergeCell ref="E459:X459"/>
    <mergeCell ref="D460:W460"/>
    <mergeCell ref="D461:W461"/>
    <mergeCell ref="E462:X462"/>
    <mergeCell ref="D463:W463"/>
    <mergeCell ref="C464:V464"/>
    <mergeCell ref="B465:U465"/>
  </mergeCells>
  <headerFooter/>
</worksheet>
</file>

<file path=xl/worksheets/sheet11.xml><?xml version="1.0" encoding="utf-8"?>
<worksheet xmlns:r="http://schemas.openxmlformats.org/officeDocument/2006/relationships" xmlns="http://schemas.openxmlformats.org/spreadsheetml/2006/main">
  <dimension ref="A1:AA485"/>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 min="22" max="22" width="9.140625" customWidth="1"/>
    <col min="23" max="23" width="9.140625" customWidth="1"/>
    <col min="24" max="24" width="9.140625" customWidth="1"/>
    <col min="25" max="25" width="9.140625" customWidth="1"/>
    <col min="26" max="26" width="9.140625" customWidth="1"/>
    <col min="27" max="27" width="9.140625" customWidth="1"/>
  </cols>
  <sheetData>
    <row r="1" s="1" customFormat="1">
      <c r="A1" s="2" t="s">
        <v>0</v>
      </c>
    </row>
    <row r="2"/>
    <row r="3"/>
    <row r="4"/>
    <row r="5" s="19" customFormat="1">
      <c r="B5" s="23" t="s">
        <v>2348</v>
      </c>
      <c r="C5" s="21"/>
      <c r="D5" s="21"/>
      <c r="E5" s="21"/>
      <c r="F5" s="21"/>
      <c r="G5" s="21"/>
      <c r="H5" s="21"/>
      <c r="I5" s="21"/>
      <c r="J5" s="21"/>
      <c r="K5" s="21"/>
      <c r="L5" s="21"/>
      <c r="M5" s="21"/>
      <c r="N5" s="21"/>
      <c r="O5" s="21"/>
      <c r="P5" s="21"/>
      <c r="Q5" s="21"/>
      <c r="R5" s="21"/>
      <c r="S5" s="21"/>
      <c r="T5" s="21"/>
      <c r="U5" s="21"/>
      <c r="V5" s="21"/>
      <c r="W5" s="21"/>
      <c r="X5" s="21"/>
      <c r="Y5" s="21"/>
      <c r="Z5" s="21"/>
      <c r="AA5" s="27"/>
    </row>
    <row r="6" s="19" customFormat="1">
      <c r="B6" s="24" t="s">
        <v>2349</v>
      </c>
      <c r="AA6" s="28"/>
    </row>
    <row r="7" s="19" customFormat="1">
      <c r="B7" s="24" t="s">
        <v>2350</v>
      </c>
      <c r="AA7" s="28"/>
    </row>
    <row r="8" s="19" customFormat="1">
      <c r="B8" s="25"/>
      <c r="C8" s="20" t="s">
        <v>2351</v>
      </c>
      <c r="AA8" s="28"/>
    </row>
    <row r="9" s="19" customFormat="1">
      <c r="B9" s="25"/>
      <c r="C9" s="20" t="s">
        <v>52</v>
      </c>
      <c r="AA9" s="28"/>
    </row>
    <row r="10" s="19" customFormat="1">
      <c r="B10" s="25"/>
      <c r="D10" s="20" t="s">
        <v>2352</v>
      </c>
      <c r="AA10" s="28"/>
    </row>
    <row r="11" s="19" customFormat="1">
      <c r="B11" s="25"/>
      <c r="D11" s="20" t="s">
        <v>2353</v>
      </c>
      <c r="AA11" s="28"/>
    </row>
    <row r="12" s="19" customFormat="1">
      <c r="B12" s="25"/>
      <c r="D12" s="20" t="s">
        <v>2755</v>
      </c>
      <c r="AA12" s="28"/>
    </row>
    <row r="13" s="19" customFormat="1">
      <c r="B13" s="25"/>
      <c r="D13" s="20" t="s">
        <v>2756</v>
      </c>
      <c r="AA13" s="28"/>
    </row>
    <row r="14" s="19" customFormat="1">
      <c r="B14" s="25"/>
      <c r="D14" s="20" t="s">
        <v>2757</v>
      </c>
      <c r="AA14" s="28"/>
    </row>
    <row r="15" s="19" customFormat="1">
      <c r="B15" s="25"/>
      <c r="C15" s="20" t="s">
        <v>2357</v>
      </c>
      <c r="AA15" s="28"/>
    </row>
    <row r="16" s="19" customFormat="1">
      <c r="B16" s="25"/>
      <c r="C16" s="20" t="s">
        <v>54</v>
      </c>
      <c r="AA16" s="28"/>
    </row>
    <row r="17" s="19" customFormat="1">
      <c r="B17" s="25"/>
      <c r="D17" s="20" t="s">
        <v>88</v>
      </c>
      <c r="AA17" s="28"/>
    </row>
    <row r="18" s="19" customFormat="1">
      <c r="B18" s="25"/>
      <c r="E18" s="20" t="s">
        <v>2358</v>
      </c>
      <c r="AA18" s="28"/>
    </row>
    <row r="19" s="19" customFormat="1">
      <c r="B19" s="25"/>
      <c r="E19" s="20" t="s">
        <v>2758</v>
      </c>
      <c r="AA19" s="28"/>
    </row>
    <row r="20" s="19" customFormat="1">
      <c r="B20" s="25"/>
      <c r="E20" s="20" t="s">
        <v>2362</v>
      </c>
      <c r="AA20" s="28"/>
    </row>
    <row r="21" s="19" customFormat="1">
      <c r="B21" s="25"/>
      <c r="D21" s="20" t="s">
        <v>2364</v>
      </c>
      <c r="AA21" s="28"/>
    </row>
    <row r="22" s="19" customFormat="1">
      <c r="B22" s="25"/>
      <c r="D22" s="20" t="s">
        <v>90</v>
      </c>
      <c r="AA22" s="28"/>
    </row>
    <row r="23" s="19" customFormat="1">
      <c r="B23" s="25"/>
      <c r="E23" s="20" t="s">
        <v>2759</v>
      </c>
      <c r="AA23" s="28"/>
    </row>
    <row r="24" s="19" customFormat="1">
      <c r="B24" s="25"/>
      <c r="E24" s="20" t="s">
        <v>2760</v>
      </c>
      <c r="AA24" s="28"/>
    </row>
    <row r="25" s="19" customFormat="1">
      <c r="B25" s="25"/>
      <c r="E25" s="20" t="s">
        <v>3021</v>
      </c>
      <c r="AA25" s="28"/>
    </row>
    <row r="26" s="19" customFormat="1">
      <c r="B26" s="25"/>
      <c r="E26" s="20" t="s">
        <v>2520</v>
      </c>
      <c r="AA26" s="28"/>
    </row>
    <row r="27" s="19" customFormat="1">
      <c r="B27" s="25"/>
      <c r="E27" s="20" t="s">
        <v>2762</v>
      </c>
      <c r="AA27" s="28"/>
    </row>
    <row r="28" s="19" customFormat="1">
      <c r="B28" s="25"/>
      <c r="E28" s="20" t="s">
        <v>2706</v>
      </c>
      <c r="AA28" s="28"/>
    </row>
    <row r="29" s="19" customFormat="1">
      <c r="B29" s="25"/>
      <c r="E29" s="20" t="s">
        <v>2371</v>
      </c>
      <c r="AA29" s="28"/>
    </row>
    <row r="30" s="19" customFormat="1">
      <c r="B30" s="25"/>
      <c r="E30" s="20" t="s">
        <v>2763</v>
      </c>
      <c r="AA30" s="28"/>
    </row>
    <row r="31" s="19" customFormat="1">
      <c r="B31" s="25"/>
      <c r="E31" s="20" t="s">
        <v>2764</v>
      </c>
      <c r="AA31" s="28"/>
    </row>
    <row r="32" s="19" customFormat="1">
      <c r="B32" s="25"/>
      <c r="E32" s="20" t="s">
        <v>2707</v>
      </c>
      <c r="AA32" s="28"/>
    </row>
    <row r="33" s="19" customFormat="1">
      <c r="B33" s="25"/>
      <c r="E33" s="20" t="s">
        <v>2708</v>
      </c>
      <c r="AA33" s="28"/>
    </row>
    <row r="34" s="19" customFormat="1">
      <c r="B34" s="25"/>
      <c r="E34" s="20" t="s">
        <v>2765</v>
      </c>
      <c r="AA34" s="28"/>
    </row>
    <row r="35" s="19" customFormat="1">
      <c r="B35" s="25"/>
      <c r="E35" s="20" t="s">
        <v>374</v>
      </c>
      <c r="AA35" s="28"/>
    </row>
    <row r="36" s="19" customFormat="1">
      <c r="B36" s="25"/>
      <c r="F36" s="20" t="s">
        <v>2766</v>
      </c>
      <c r="AA36" s="28"/>
    </row>
    <row r="37" s="19" customFormat="1">
      <c r="B37" s="25"/>
      <c r="E37" s="20" t="s">
        <v>2387</v>
      </c>
      <c r="AA37" s="28"/>
    </row>
    <row r="38" s="19" customFormat="1">
      <c r="B38" s="25"/>
      <c r="D38" s="20" t="s">
        <v>2388</v>
      </c>
      <c r="AA38" s="28"/>
    </row>
    <row r="39" s="19" customFormat="1">
      <c r="B39" s="25"/>
      <c r="D39" s="20" t="s">
        <v>92</v>
      </c>
      <c r="AA39" s="28"/>
    </row>
    <row r="40" s="19" customFormat="1">
      <c r="B40" s="25"/>
      <c r="E40" s="20" t="s">
        <v>2767</v>
      </c>
      <c r="AA40" s="28"/>
    </row>
    <row r="41" s="19" customFormat="1">
      <c r="B41" s="25"/>
      <c r="F41" s="20" t="s">
        <v>2768</v>
      </c>
      <c r="AA41" s="28"/>
    </row>
    <row r="42" s="19" customFormat="1">
      <c r="B42" s="25"/>
      <c r="F42" s="20" t="s">
        <v>423</v>
      </c>
      <c r="AA42" s="28"/>
    </row>
    <row r="43" s="19" customFormat="1">
      <c r="B43" s="25"/>
      <c r="G43" s="20" t="s">
        <v>2769</v>
      </c>
      <c r="AA43" s="28"/>
    </row>
    <row r="44" s="19" customFormat="1">
      <c r="B44" s="25"/>
      <c r="G44" s="20" t="s">
        <v>2770</v>
      </c>
      <c r="AA44" s="28"/>
    </row>
    <row r="45" s="19" customFormat="1">
      <c r="B45" s="25"/>
      <c r="G45" s="20" t="s">
        <v>2771</v>
      </c>
      <c r="AA45" s="28"/>
    </row>
    <row r="46" s="19" customFormat="1">
      <c r="B46" s="25"/>
      <c r="G46" s="20" t="s">
        <v>2772</v>
      </c>
      <c r="AA46" s="28"/>
    </row>
    <row r="47" s="19" customFormat="1">
      <c r="B47" s="25"/>
      <c r="F47" s="20" t="s">
        <v>2773</v>
      </c>
      <c r="AA47" s="28"/>
    </row>
    <row r="48" s="19" customFormat="1">
      <c r="B48" s="25"/>
      <c r="E48" s="20" t="s">
        <v>2774</v>
      </c>
      <c r="AA48" s="28"/>
    </row>
    <row r="49" s="19" customFormat="1">
      <c r="B49" s="25"/>
      <c r="D49" s="20" t="s">
        <v>2775</v>
      </c>
      <c r="AA49" s="28"/>
    </row>
    <row r="50" s="19" customFormat="1">
      <c r="B50" s="25"/>
      <c r="D50" s="20" t="s">
        <v>96</v>
      </c>
      <c r="AA50" s="28"/>
    </row>
    <row r="51" s="19" customFormat="1">
      <c r="B51" s="25"/>
      <c r="E51" s="20" t="s">
        <v>2389</v>
      </c>
      <c r="AA51" s="28"/>
    </row>
    <row r="52" s="19" customFormat="1">
      <c r="B52" s="25"/>
      <c r="F52" s="20" t="s">
        <v>2626</v>
      </c>
      <c r="AA52" s="28"/>
    </row>
    <row r="53" s="19" customFormat="1">
      <c r="B53" s="25"/>
      <c r="F53" s="20" t="s">
        <v>2776</v>
      </c>
      <c r="AA53" s="28"/>
    </row>
    <row r="54" s="19" customFormat="1">
      <c r="B54" s="25"/>
      <c r="E54" s="20" t="s">
        <v>2397</v>
      </c>
      <c r="AA54" s="28"/>
    </row>
    <row r="55" s="19" customFormat="1">
      <c r="B55" s="25"/>
      <c r="D55" s="20" t="s">
        <v>2398</v>
      </c>
      <c r="AA55" s="28"/>
    </row>
    <row r="56" s="19" customFormat="1">
      <c r="B56" s="25"/>
      <c r="D56" s="20" t="s">
        <v>98</v>
      </c>
      <c r="AA56" s="28"/>
    </row>
    <row r="57" s="19" customFormat="1">
      <c r="B57" s="25"/>
      <c r="E57" s="20" t="s">
        <v>2399</v>
      </c>
      <c r="AA57" s="28"/>
    </row>
    <row r="58" s="19" customFormat="1">
      <c r="B58" s="25"/>
      <c r="E58" s="20" t="s">
        <v>2400</v>
      </c>
      <c r="AA58" s="28"/>
    </row>
    <row r="59" s="19" customFormat="1">
      <c r="B59" s="25"/>
      <c r="E59" s="20" t="s">
        <v>2401</v>
      </c>
      <c r="AA59" s="28"/>
    </row>
    <row r="60" s="19" customFormat="1">
      <c r="B60" s="25"/>
      <c r="E60" s="20" t="s">
        <v>2402</v>
      </c>
      <c r="AA60" s="28"/>
    </row>
    <row r="61" s="19" customFormat="1">
      <c r="B61" s="25"/>
      <c r="E61" s="20" t="s">
        <v>2403</v>
      </c>
      <c r="AA61" s="28"/>
    </row>
    <row r="62" s="19" customFormat="1">
      <c r="B62" s="25"/>
      <c r="E62" s="20" t="s">
        <v>2404</v>
      </c>
      <c r="AA62" s="28"/>
    </row>
    <row r="63" s="19" customFormat="1">
      <c r="B63" s="25"/>
      <c r="E63" s="20" t="s">
        <v>2777</v>
      </c>
      <c r="AA63" s="28"/>
    </row>
    <row r="64" s="19" customFormat="1">
      <c r="B64" s="25"/>
      <c r="E64" s="20" t="s">
        <v>2778</v>
      </c>
      <c r="AA64" s="28"/>
    </row>
    <row r="65" s="19" customFormat="1">
      <c r="B65" s="25"/>
      <c r="E65" s="20" t="s">
        <v>2634</v>
      </c>
      <c r="AA65" s="28"/>
    </row>
    <row r="66" s="19" customFormat="1">
      <c r="B66" s="25"/>
      <c r="E66" s="20" t="s">
        <v>2779</v>
      </c>
      <c r="AA66" s="28"/>
    </row>
    <row r="67" s="19" customFormat="1">
      <c r="B67" s="25"/>
      <c r="E67" s="20" t="s">
        <v>2409</v>
      </c>
      <c r="AA67" s="28"/>
    </row>
    <row r="68" s="19" customFormat="1">
      <c r="B68" s="25"/>
      <c r="E68" s="20" t="s">
        <v>2410</v>
      </c>
      <c r="AA68" s="28"/>
    </row>
    <row r="69" s="19" customFormat="1">
      <c r="B69" s="25"/>
      <c r="E69" s="20" t="s">
        <v>2443</v>
      </c>
      <c r="AA69" s="28"/>
    </row>
    <row r="70" s="19" customFormat="1">
      <c r="B70" s="25"/>
      <c r="E70" s="20" t="s">
        <v>2663</v>
      </c>
      <c r="AA70" s="28"/>
    </row>
    <row r="71" s="19" customFormat="1">
      <c r="B71" s="25"/>
      <c r="E71" s="20" t="s">
        <v>2780</v>
      </c>
      <c r="AA71" s="28"/>
    </row>
    <row r="72" s="19" customFormat="1">
      <c r="B72" s="25"/>
      <c r="E72" s="20" t="s">
        <v>2781</v>
      </c>
      <c r="AA72" s="28"/>
    </row>
    <row r="73" s="19" customFormat="1">
      <c r="B73" s="25"/>
      <c r="E73" s="20" t="s">
        <v>2782</v>
      </c>
      <c r="AA73" s="28"/>
    </row>
    <row r="74" s="19" customFormat="1">
      <c r="B74" s="25"/>
      <c r="E74" s="20" t="s">
        <v>2783</v>
      </c>
      <c r="AA74" s="28"/>
    </row>
    <row r="75" s="19" customFormat="1">
      <c r="B75" s="25"/>
      <c r="E75" s="20" t="s">
        <v>2784</v>
      </c>
      <c r="AA75" s="28"/>
    </row>
    <row r="76" s="19" customFormat="1">
      <c r="B76" s="25"/>
      <c r="E76" s="20" t="s">
        <v>2785</v>
      </c>
      <c r="AA76" s="28"/>
    </row>
    <row r="77" s="19" customFormat="1">
      <c r="B77" s="25"/>
      <c r="E77" s="20" t="s">
        <v>2786</v>
      </c>
      <c r="AA77" s="28"/>
    </row>
    <row r="78" s="19" customFormat="1">
      <c r="B78" s="25"/>
      <c r="E78" s="20" t="s">
        <v>2742</v>
      </c>
      <c r="AA78" s="28"/>
    </row>
    <row r="79" s="19" customFormat="1">
      <c r="B79" s="25"/>
      <c r="E79" s="20" t="s">
        <v>2787</v>
      </c>
      <c r="AA79" s="28"/>
    </row>
    <row r="80" s="19" customFormat="1">
      <c r="B80" s="25"/>
      <c r="E80" s="20" t="s">
        <v>2564</v>
      </c>
      <c r="AA80" s="28"/>
    </row>
    <row r="81" s="19" customFormat="1">
      <c r="B81" s="25"/>
      <c r="D81" s="20" t="s">
        <v>2426</v>
      </c>
      <c r="AA81" s="28"/>
    </row>
    <row r="82" s="19" customFormat="1">
      <c r="B82" s="25"/>
      <c r="D82" s="20" t="s">
        <v>100</v>
      </c>
      <c r="AA82" s="28"/>
    </row>
    <row r="83" s="19" customFormat="1">
      <c r="B83" s="25"/>
      <c r="E83" s="20" t="s">
        <v>2788</v>
      </c>
      <c r="AA83" s="28"/>
    </row>
    <row r="84" s="19" customFormat="1">
      <c r="B84" s="25"/>
      <c r="E84" s="20" t="s">
        <v>2789</v>
      </c>
      <c r="AA84" s="28"/>
    </row>
    <row r="85" s="19" customFormat="1">
      <c r="B85" s="25"/>
      <c r="E85" s="20" t="s">
        <v>2790</v>
      </c>
      <c r="AA85" s="28"/>
    </row>
    <row r="86" s="19" customFormat="1">
      <c r="B86" s="25"/>
      <c r="E86" s="20" t="s">
        <v>2791</v>
      </c>
      <c r="AA86" s="28"/>
    </row>
    <row r="87" s="19" customFormat="1">
      <c r="B87" s="25"/>
      <c r="E87" s="20" t="s">
        <v>2792</v>
      </c>
      <c r="AA87" s="28"/>
    </row>
    <row r="88" s="19" customFormat="1">
      <c r="B88" s="25"/>
      <c r="E88" s="20" t="s">
        <v>2793</v>
      </c>
      <c r="AA88" s="28"/>
    </row>
    <row r="89" s="19" customFormat="1">
      <c r="B89" s="25"/>
      <c r="E89" s="20" t="s">
        <v>2794</v>
      </c>
      <c r="AA89" s="28"/>
    </row>
    <row r="90" s="19" customFormat="1">
      <c r="B90" s="25"/>
      <c r="E90" s="20" t="s">
        <v>2795</v>
      </c>
      <c r="AA90" s="28"/>
    </row>
    <row r="91" s="19" customFormat="1">
      <c r="B91" s="25"/>
      <c r="E91" s="20" t="s">
        <v>2796</v>
      </c>
      <c r="AA91" s="28"/>
    </row>
    <row r="92" s="19" customFormat="1">
      <c r="B92" s="25"/>
      <c r="E92" s="20" t="s">
        <v>2797</v>
      </c>
      <c r="AA92" s="28"/>
    </row>
    <row r="93" s="19" customFormat="1">
      <c r="B93" s="25"/>
      <c r="E93" s="20" t="s">
        <v>2798</v>
      </c>
      <c r="AA93" s="28"/>
    </row>
    <row r="94" s="19" customFormat="1">
      <c r="B94" s="25"/>
      <c r="E94" s="20" t="s">
        <v>2799</v>
      </c>
      <c r="AA94" s="28"/>
    </row>
    <row r="95" s="19" customFormat="1">
      <c r="B95" s="25"/>
      <c r="E95" s="20" t="s">
        <v>2800</v>
      </c>
      <c r="AA95" s="28"/>
    </row>
    <row r="96" s="19" customFormat="1">
      <c r="B96" s="25"/>
      <c r="E96" s="20" t="s">
        <v>2801</v>
      </c>
      <c r="AA96" s="28"/>
    </row>
    <row r="97" s="19" customFormat="1">
      <c r="B97" s="25"/>
      <c r="E97" s="20" t="s">
        <v>2802</v>
      </c>
      <c r="AA97" s="28"/>
    </row>
    <row r="98" s="19" customFormat="1">
      <c r="B98" s="25"/>
      <c r="E98" s="20" t="s">
        <v>2418</v>
      </c>
      <c r="AA98" s="28"/>
    </row>
    <row r="99" s="19" customFormat="1">
      <c r="B99" s="25"/>
      <c r="E99" s="20" t="s">
        <v>2803</v>
      </c>
      <c r="AA99" s="28"/>
    </row>
    <row r="100" s="19" customFormat="1">
      <c r="B100" s="25"/>
      <c r="E100" s="20" t="s">
        <v>2804</v>
      </c>
      <c r="AA100" s="28"/>
    </row>
    <row r="101" s="19" customFormat="1">
      <c r="B101" s="25"/>
      <c r="E101" s="20" t="s">
        <v>2805</v>
      </c>
      <c r="AA101" s="28"/>
    </row>
    <row r="102" s="19" customFormat="1">
      <c r="B102" s="25"/>
      <c r="E102" s="20" t="s">
        <v>2806</v>
      </c>
      <c r="AA102" s="28"/>
    </row>
    <row r="103" s="19" customFormat="1">
      <c r="B103" s="25"/>
      <c r="E103" s="20" t="s">
        <v>2807</v>
      </c>
      <c r="AA103" s="28"/>
    </row>
    <row r="104" s="19" customFormat="1">
      <c r="B104" s="25"/>
      <c r="D104" s="20" t="s">
        <v>2808</v>
      </c>
      <c r="AA104" s="28"/>
    </row>
    <row r="105" s="19" customFormat="1">
      <c r="B105" s="25"/>
      <c r="D105" s="20" t="s">
        <v>110</v>
      </c>
      <c r="AA105" s="28"/>
    </row>
    <row r="106" s="19" customFormat="1">
      <c r="B106" s="25"/>
      <c r="E106" s="20" t="s">
        <v>3022</v>
      </c>
      <c r="AA106" s="28"/>
    </row>
    <row r="107" s="19" customFormat="1">
      <c r="B107" s="25"/>
      <c r="F107" s="20" t="s">
        <v>3023</v>
      </c>
      <c r="AA107" s="28"/>
    </row>
    <row r="108" s="19" customFormat="1">
      <c r="B108" s="25"/>
      <c r="F108" s="20" t="s">
        <v>3024</v>
      </c>
      <c r="AA108" s="28"/>
    </row>
    <row r="109" s="19" customFormat="1">
      <c r="B109" s="25"/>
      <c r="F109" s="20" t="s">
        <v>2535</v>
      </c>
      <c r="AA109" s="28"/>
    </row>
    <row r="110" s="19" customFormat="1">
      <c r="B110" s="25"/>
      <c r="F110" s="20" t="s">
        <v>2434</v>
      </c>
      <c r="AA110" s="28"/>
    </row>
    <row r="111" s="19" customFormat="1">
      <c r="B111" s="25"/>
      <c r="F111" s="20" t="s">
        <v>2435</v>
      </c>
      <c r="AA111" s="28"/>
    </row>
    <row r="112" s="19" customFormat="1">
      <c r="B112" s="25"/>
      <c r="F112" s="20" t="s">
        <v>2812</v>
      </c>
      <c r="AA112" s="28"/>
    </row>
    <row r="113" s="19" customFormat="1">
      <c r="B113" s="25"/>
      <c r="E113" s="20" t="s">
        <v>3025</v>
      </c>
      <c r="AA113" s="28"/>
    </row>
    <row r="114" s="19" customFormat="1">
      <c r="B114" s="25"/>
      <c r="E114" s="20" t="s">
        <v>3022</v>
      </c>
      <c r="AA114" s="28"/>
    </row>
    <row r="115" s="19" customFormat="1">
      <c r="B115" s="25"/>
      <c r="F115" s="20" t="s">
        <v>3023</v>
      </c>
      <c r="AA115" s="28"/>
    </row>
    <row r="116" s="19" customFormat="1">
      <c r="B116" s="25"/>
      <c r="F116" s="20" t="s">
        <v>3024</v>
      </c>
      <c r="AA116" s="28"/>
    </row>
    <row r="117" s="19" customFormat="1">
      <c r="B117" s="25"/>
      <c r="F117" s="20" t="s">
        <v>2535</v>
      </c>
      <c r="AA117" s="28"/>
    </row>
    <row r="118" s="19" customFormat="1">
      <c r="B118" s="25"/>
      <c r="F118" s="20" t="s">
        <v>3026</v>
      </c>
      <c r="AA118" s="28"/>
    </row>
    <row r="119" s="19" customFormat="1">
      <c r="B119" s="25"/>
      <c r="F119" s="20" t="s">
        <v>2435</v>
      </c>
      <c r="AA119" s="28"/>
    </row>
    <row r="120" s="19" customFormat="1">
      <c r="B120" s="25"/>
      <c r="F120" s="20" t="s">
        <v>2852</v>
      </c>
      <c r="AA120" s="28"/>
    </row>
    <row r="121" s="19" customFormat="1">
      <c r="B121" s="25"/>
      <c r="E121" s="20" t="s">
        <v>3025</v>
      </c>
      <c r="AA121" s="28"/>
    </row>
    <row r="122" s="19" customFormat="1">
      <c r="B122" s="25"/>
      <c r="D122" s="20" t="s">
        <v>3027</v>
      </c>
      <c r="AA122" s="28"/>
    </row>
    <row r="123" s="19" customFormat="1">
      <c r="B123" s="25"/>
      <c r="D123" s="20" t="s">
        <v>122</v>
      </c>
      <c r="AA123" s="28"/>
    </row>
    <row r="124" s="19" customFormat="1">
      <c r="B124" s="25"/>
      <c r="E124" s="20" t="s">
        <v>2457</v>
      </c>
      <c r="AA124" s="28"/>
    </row>
    <row r="125" s="19" customFormat="1">
      <c r="B125" s="25"/>
      <c r="F125" s="20" t="s">
        <v>2458</v>
      </c>
      <c r="AA125" s="28"/>
    </row>
    <row r="126" s="19" customFormat="1">
      <c r="B126" s="25"/>
      <c r="F126" s="20" t="s">
        <v>2809</v>
      </c>
      <c r="AA126" s="28"/>
    </row>
    <row r="127" s="19" customFormat="1">
      <c r="B127" s="25"/>
      <c r="E127" s="20" t="s">
        <v>2460</v>
      </c>
      <c r="AA127" s="28"/>
    </row>
    <row r="128" s="19" customFormat="1">
      <c r="B128" s="25"/>
      <c r="D128" s="20" t="s">
        <v>2461</v>
      </c>
      <c r="AA128" s="28"/>
    </row>
    <row r="129" s="19" customFormat="1">
      <c r="B129" s="25"/>
      <c r="D129" s="20" t="s">
        <v>126</v>
      </c>
      <c r="AA129" s="28"/>
    </row>
    <row r="130" s="19" customFormat="1">
      <c r="B130" s="25"/>
      <c r="E130" s="20" t="s">
        <v>2462</v>
      </c>
      <c r="AA130" s="28"/>
    </row>
    <row r="131" s="19" customFormat="1">
      <c r="B131" s="25"/>
      <c r="F131" s="20" t="s">
        <v>2810</v>
      </c>
      <c r="AA131" s="28"/>
    </row>
    <row r="132" s="19" customFormat="1">
      <c r="B132" s="25"/>
      <c r="F132" s="20" t="s">
        <v>2502</v>
      </c>
      <c r="AA132" s="28"/>
    </row>
    <row r="133" s="19" customFormat="1">
      <c r="B133" s="25"/>
      <c r="F133" s="20" t="s">
        <v>2464</v>
      </c>
      <c r="AA133" s="28"/>
    </row>
    <row r="134" s="19" customFormat="1">
      <c r="B134" s="25"/>
      <c r="F134" s="20" t="s">
        <v>2465</v>
      </c>
      <c r="AA134" s="28"/>
    </row>
    <row r="135" s="19" customFormat="1">
      <c r="B135" s="25"/>
      <c r="F135" s="20" t="s">
        <v>2580</v>
      </c>
      <c r="AA135" s="28"/>
    </row>
    <row r="136" s="19" customFormat="1">
      <c r="B136" s="25"/>
      <c r="F136" s="20" t="s">
        <v>2811</v>
      </c>
      <c r="AA136" s="28"/>
    </row>
    <row r="137" s="19" customFormat="1">
      <c r="B137" s="25"/>
      <c r="F137" s="20" t="s">
        <v>2468</v>
      </c>
      <c r="AA137" s="28"/>
    </row>
    <row r="138" s="19" customFormat="1">
      <c r="B138" s="25"/>
      <c r="F138" s="20" t="s">
        <v>2582</v>
      </c>
      <c r="AA138" s="28"/>
    </row>
    <row r="139" s="19" customFormat="1">
      <c r="B139" s="25"/>
      <c r="F139" s="20" t="s">
        <v>2679</v>
      </c>
      <c r="AA139" s="28"/>
    </row>
    <row r="140" s="19" customFormat="1">
      <c r="B140" s="25"/>
      <c r="F140" s="20" t="s">
        <v>2584</v>
      </c>
      <c r="AA140" s="28"/>
    </row>
    <row r="141" s="19" customFormat="1">
      <c r="B141" s="25"/>
      <c r="F141" s="20" t="s">
        <v>2472</v>
      </c>
      <c r="AA141" s="28"/>
    </row>
    <row r="142" s="19" customFormat="1">
      <c r="B142" s="25"/>
      <c r="F142" s="20" t="s">
        <v>2585</v>
      </c>
      <c r="AA142" s="28"/>
    </row>
    <row r="143" s="19" customFormat="1">
      <c r="B143" s="25"/>
      <c r="F143" s="20" t="s">
        <v>2586</v>
      </c>
      <c r="AA143" s="28"/>
    </row>
    <row r="144" s="19" customFormat="1">
      <c r="B144" s="25"/>
      <c r="F144" s="20" t="s">
        <v>2591</v>
      </c>
      <c r="AA144" s="28"/>
    </row>
    <row r="145" s="19" customFormat="1">
      <c r="B145" s="25"/>
      <c r="F145" s="20" t="s">
        <v>2590</v>
      </c>
      <c r="AA145" s="28"/>
    </row>
    <row r="146" s="19" customFormat="1">
      <c r="B146" s="25"/>
      <c r="E146" s="20" t="s">
        <v>2477</v>
      </c>
      <c r="AA146" s="28"/>
    </row>
    <row r="147" s="19" customFormat="1">
      <c r="B147" s="25"/>
      <c r="E147" s="20" t="s">
        <v>2462</v>
      </c>
      <c r="AA147" s="28"/>
    </row>
    <row r="148" s="19" customFormat="1">
      <c r="B148" s="25"/>
      <c r="F148" s="20" t="s">
        <v>2810</v>
      </c>
      <c r="AA148" s="28"/>
    </row>
    <row r="149" s="19" customFormat="1">
      <c r="B149" s="25"/>
      <c r="F149" s="20" t="s">
        <v>2463</v>
      </c>
      <c r="AA149" s="28"/>
    </row>
    <row r="150" s="19" customFormat="1">
      <c r="B150" s="25"/>
      <c r="F150" s="20" t="s">
        <v>2464</v>
      </c>
      <c r="AA150" s="28"/>
    </row>
    <row r="151" s="19" customFormat="1">
      <c r="B151" s="25"/>
      <c r="F151" s="20" t="s">
        <v>2465</v>
      </c>
      <c r="AA151" s="28"/>
    </row>
    <row r="152" s="19" customFormat="1">
      <c r="B152" s="25"/>
      <c r="F152" s="20" t="s">
        <v>2466</v>
      </c>
      <c r="AA152" s="28"/>
    </row>
    <row r="153" s="19" customFormat="1">
      <c r="B153" s="25"/>
      <c r="F153" s="20" t="s">
        <v>2581</v>
      </c>
      <c r="AA153" s="28"/>
    </row>
    <row r="154" s="19" customFormat="1">
      <c r="B154" s="25"/>
      <c r="F154" s="20" t="s">
        <v>2468</v>
      </c>
      <c r="AA154" s="28"/>
    </row>
    <row r="155" s="19" customFormat="1">
      <c r="B155" s="25"/>
      <c r="F155" s="20" t="s">
        <v>2582</v>
      </c>
      <c r="AA155" s="28"/>
    </row>
    <row r="156" s="19" customFormat="1">
      <c r="B156" s="25"/>
      <c r="F156" s="20" t="s">
        <v>2679</v>
      </c>
      <c r="AA156" s="28"/>
    </row>
    <row r="157" s="19" customFormat="1">
      <c r="B157" s="25"/>
      <c r="F157" s="20" t="s">
        <v>2584</v>
      </c>
      <c r="AA157" s="28"/>
    </row>
    <row r="158" s="19" customFormat="1">
      <c r="B158" s="25"/>
      <c r="F158" s="20" t="s">
        <v>2472</v>
      </c>
      <c r="AA158" s="28"/>
    </row>
    <row r="159" s="19" customFormat="1">
      <c r="B159" s="25"/>
      <c r="F159" s="20" t="s">
        <v>2585</v>
      </c>
      <c r="AA159" s="28"/>
    </row>
    <row r="160" s="19" customFormat="1">
      <c r="B160" s="25"/>
      <c r="F160" s="20" t="s">
        <v>2586</v>
      </c>
      <c r="AA160" s="28"/>
    </row>
    <row r="161" s="19" customFormat="1">
      <c r="B161" s="25"/>
      <c r="F161" s="20" t="s">
        <v>2475</v>
      </c>
      <c r="AA161" s="28"/>
    </row>
    <row r="162" s="19" customFormat="1">
      <c r="B162" s="25"/>
      <c r="F162" s="20" t="s">
        <v>2476</v>
      </c>
      <c r="AA162" s="28"/>
    </row>
    <row r="163" s="19" customFormat="1">
      <c r="B163" s="25"/>
      <c r="E163" s="20" t="s">
        <v>2477</v>
      </c>
      <c r="AA163" s="28"/>
    </row>
    <row r="164" s="19" customFormat="1">
      <c r="B164" s="25"/>
      <c r="E164" s="20" t="s">
        <v>2462</v>
      </c>
      <c r="AA164" s="28"/>
    </row>
    <row r="165" s="19" customFormat="1">
      <c r="B165" s="25"/>
      <c r="F165" s="20" t="s">
        <v>2812</v>
      </c>
      <c r="AA165" s="28"/>
    </row>
    <row r="166" s="19" customFormat="1">
      <c r="B166" s="25"/>
      <c r="F166" s="20" t="s">
        <v>2478</v>
      </c>
      <c r="AA166" s="28"/>
    </row>
    <row r="167" s="19" customFormat="1">
      <c r="B167" s="25"/>
      <c r="F167" s="20" t="s">
        <v>2464</v>
      </c>
      <c r="AA167" s="28"/>
    </row>
    <row r="168" s="19" customFormat="1">
      <c r="B168" s="25"/>
      <c r="F168" s="20" t="s">
        <v>2465</v>
      </c>
      <c r="AA168" s="28"/>
    </row>
    <row r="169" s="19" customFormat="1">
      <c r="B169" s="25"/>
      <c r="F169" s="20" t="s">
        <v>2466</v>
      </c>
      <c r="AA169" s="28"/>
    </row>
    <row r="170" s="19" customFormat="1">
      <c r="B170" s="25"/>
      <c r="F170" s="20" t="s">
        <v>2811</v>
      </c>
      <c r="AA170" s="28"/>
    </row>
    <row r="171" s="19" customFormat="1">
      <c r="B171" s="25"/>
      <c r="F171" s="20" t="s">
        <v>2468</v>
      </c>
      <c r="AA171" s="28"/>
    </row>
    <row r="172" s="19" customFormat="1">
      <c r="B172" s="25"/>
      <c r="F172" s="20" t="s">
        <v>2582</v>
      </c>
      <c r="AA172" s="28"/>
    </row>
    <row r="173" s="19" customFormat="1">
      <c r="B173" s="25"/>
      <c r="F173" s="20" t="s">
        <v>2583</v>
      </c>
      <c r="AA173" s="28"/>
    </row>
    <row r="174" s="19" customFormat="1">
      <c r="B174" s="25"/>
      <c r="F174" s="20" t="s">
        <v>2471</v>
      </c>
      <c r="AA174" s="28"/>
    </row>
    <row r="175" s="19" customFormat="1">
      <c r="B175" s="25"/>
      <c r="F175" s="20" t="s">
        <v>2472</v>
      </c>
      <c r="AA175" s="28"/>
    </row>
    <row r="176" s="19" customFormat="1">
      <c r="B176" s="25"/>
      <c r="F176" s="20" t="s">
        <v>2585</v>
      </c>
      <c r="AA176" s="28"/>
    </row>
    <row r="177" s="19" customFormat="1">
      <c r="B177" s="25"/>
      <c r="F177" s="20" t="s">
        <v>2586</v>
      </c>
      <c r="AA177" s="28"/>
    </row>
    <row r="178" s="19" customFormat="1">
      <c r="B178" s="25"/>
      <c r="F178" s="20" t="s">
        <v>2475</v>
      </c>
      <c r="AA178" s="28"/>
    </row>
    <row r="179" s="19" customFormat="1">
      <c r="B179" s="25"/>
      <c r="F179" s="20" t="s">
        <v>2476</v>
      </c>
      <c r="AA179" s="28"/>
    </row>
    <row r="180" s="19" customFormat="1">
      <c r="B180" s="25"/>
      <c r="E180" s="20" t="s">
        <v>2477</v>
      </c>
      <c r="AA180" s="28"/>
    </row>
    <row r="181" s="19" customFormat="1">
      <c r="B181" s="25"/>
      <c r="D181" s="20" t="s">
        <v>2479</v>
      </c>
      <c r="AA181" s="28"/>
    </row>
    <row r="182" s="19" customFormat="1">
      <c r="B182" s="25"/>
      <c r="D182" s="20" t="s">
        <v>130</v>
      </c>
      <c r="AA182" s="28"/>
    </row>
    <row r="183" s="19" customFormat="1">
      <c r="B183" s="25"/>
      <c r="E183" s="20" t="s">
        <v>2493</v>
      </c>
      <c r="AA183" s="28"/>
    </row>
    <row r="184" s="19" customFormat="1">
      <c r="B184" s="25"/>
      <c r="F184" s="20" t="s">
        <v>2813</v>
      </c>
      <c r="AA184" s="28"/>
    </row>
    <row r="185" s="19" customFormat="1">
      <c r="B185" s="25"/>
      <c r="F185" s="20" t="s">
        <v>2814</v>
      </c>
      <c r="AA185" s="28"/>
    </row>
    <row r="186" s="19" customFormat="1">
      <c r="B186" s="25"/>
      <c r="F186" s="20" t="s">
        <v>2689</v>
      </c>
      <c r="AA186" s="28"/>
    </row>
    <row r="187" s="19" customFormat="1">
      <c r="B187" s="25"/>
      <c r="E187" s="20" t="s">
        <v>2497</v>
      </c>
      <c r="AA187" s="28"/>
    </row>
    <row r="188" s="19" customFormat="1">
      <c r="B188" s="25"/>
      <c r="E188" s="20" t="s">
        <v>2493</v>
      </c>
      <c r="AA188" s="28"/>
    </row>
    <row r="189" s="19" customFormat="1">
      <c r="B189" s="25"/>
      <c r="F189" s="20" t="s">
        <v>2813</v>
      </c>
      <c r="AA189" s="28"/>
    </row>
    <row r="190" s="19" customFormat="1">
      <c r="B190" s="25"/>
      <c r="F190" s="20" t="s">
        <v>2815</v>
      </c>
      <c r="AA190" s="28"/>
    </row>
    <row r="191" s="19" customFormat="1">
      <c r="B191" s="25"/>
      <c r="F191" s="20" t="s">
        <v>2608</v>
      </c>
      <c r="AA191" s="28"/>
    </row>
    <row r="192" s="19" customFormat="1">
      <c r="B192" s="25"/>
      <c r="E192" s="20" t="s">
        <v>2497</v>
      </c>
      <c r="AA192" s="28"/>
    </row>
    <row r="193" s="19" customFormat="1">
      <c r="B193" s="25"/>
      <c r="D193" s="20" t="s">
        <v>2498</v>
      </c>
      <c r="AA193" s="28"/>
    </row>
    <row r="194" s="19" customFormat="1">
      <c r="B194" s="25"/>
      <c r="D194" s="20" t="s">
        <v>132</v>
      </c>
      <c r="AA194" s="28"/>
    </row>
    <row r="195" s="19" customFormat="1">
      <c r="B195" s="25"/>
      <c r="E195" s="20" t="s">
        <v>2816</v>
      </c>
      <c r="AA195" s="28"/>
    </row>
    <row r="196" s="19" customFormat="1">
      <c r="B196" s="25"/>
      <c r="D196" s="20" t="s">
        <v>2500</v>
      </c>
      <c r="AA196" s="28"/>
    </row>
    <row r="197" s="19" customFormat="1">
      <c r="B197" s="25"/>
      <c r="D197" s="20" t="s">
        <v>135</v>
      </c>
      <c r="AA197" s="28"/>
    </row>
    <row r="198" s="19" customFormat="1">
      <c r="B198" s="25"/>
      <c r="E198" s="20" t="s">
        <v>1652</v>
      </c>
      <c r="AA198" s="28"/>
    </row>
    <row r="199" s="19" customFormat="1">
      <c r="B199" s="25"/>
      <c r="F199" s="20" t="s">
        <v>1849</v>
      </c>
      <c r="AA199" s="28"/>
    </row>
    <row r="200" s="19" customFormat="1">
      <c r="B200" s="25"/>
      <c r="G200" s="20" t="s">
        <v>2970</v>
      </c>
      <c r="AA200" s="28"/>
    </row>
    <row r="201" s="19" customFormat="1">
      <c r="B201" s="25"/>
      <c r="G201" s="20" t="s">
        <v>2971</v>
      </c>
      <c r="AA201" s="28"/>
    </row>
    <row r="202" s="19" customFormat="1">
      <c r="B202" s="25"/>
      <c r="G202" s="20" t="s">
        <v>2972</v>
      </c>
      <c r="AA202" s="28"/>
    </row>
    <row r="203" s="19" customFormat="1">
      <c r="B203" s="25"/>
      <c r="G203" s="20" t="s">
        <v>2973</v>
      </c>
      <c r="AA203" s="28"/>
    </row>
    <row r="204" s="19" customFormat="1">
      <c r="B204" s="25"/>
      <c r="F204" s="20" t="s">
        <v>2974</v>
      </c>
      <c r="AA204" s="28"/>
    </row>
    <row r="205" s="19" customFormat="1">
      <c r="B205" s="25"/>
      <c r="F205" s="20" t="s">
        <v>2975</v>
      </c>
      <c r="AA205" s="28"/>
    </row>
    <row r="206" s="19" customFormat="1">
      <c r="B206" s="25"/>
      <c r="F206" s="20" t="s">
        <v>2976</v>
      </c>
      <c r="AA206" s="28"/>
    </row>
    <row r="207" s="19" customFormat="1">
      <c r="B207" s="25"/>
      <c r="F207" s="20" t="s">
        <v>2977</v>
      </c>
      <c r="AA207" s="28"/>
    </row>
    <row r="208" s="19" customFormat="1">
      <c r="B208" s="25"/>
      <c r="F208" s="20" t="s">
        <v>1888</v>
      </c>
      <c r="AA208" s="28"/>
    </row>
    <row r="209" s="19" customFormat="1">
      <c r="B209" s="25"/>
      <c r="G209" s="20" t="s">
        <v>1847</v>
      </c>
      <c r="AA209" s="28"/>
    </row>
    <row r="210" s="19" customFormat="1">
      <c r="B210" s="25"/>
      <c r="H210" s="20" t="s">
        <v>2978</v>
      </c>
      <c r="AA210" s="28"/>
    </row>
    <row r="211" s="19" customFormat="1">
      <c r="B211" s="25"/>
      <c r="H211" s="20" t="s">
        <v>2979</v>
      </c>
      <c r="AA211" s="28"/>
    </row>
    <row r="212" s="19" customFormat="1">
      <c r="B212" s="25"/>
      <c r="H212" s="20" t="s">
        <v>2980</v>
      </c>
      <c r="AA212" s="28"/>
    </row>
    <row r="213" s="19" customFormat="1">
      <c r="B213" s="25"/>
      <c r="H213" s="20" t="s">
        <v>2981</v>
      </c>
      <c r="AA213" s="28"/>
    </row>
    <row r="214" s="19" customFormat="1">
      <c r="B214" s="25"/>
      <c r="G214" s="20" t="s">
        <v>2982</v>
      </c>
      <c r="AA214" s="28"/>
    </row>
    <row r="215" s="19" customFormat="1">
      <c r="B215" s="25"/>
      <c r="F215" s="20" t="s">
        <v>2983</v>
      </c>
      <c r="AA215" s="28"/>
    </row>
    <row r="216" s="19" customFormat="1">
      <c r="B216" s="25"/>
      <c r="E216" s="20" t="s">
        <v>2984</v>
      </c>
      <c r="AA216" s="28"/>
    </row>
    <row r="217" s="19" customFormat="1">
      <c r="B217" s="25"/>
      <c r="E217" s="20" t="s">
        <v>1652</v>
      </c>
      <c r="AA217" s="28"/>
    </row>
    <row r="218" s="19" customFormat="1">
      <c r="B218" s="25"/>
      <c r="F218" s="20" t="s">
        <v>1849</v>
      </c>
      <c r="AA218" s="28"/>
    </row>
    <row r="219" s="19" customFormat="1">
      <c r="B219" s="25"/>
      <c r="G219" s="20" t="s">
        <v>2970</v>
      </c>
      <c r="AA219" s="28"/>
    </row>
    <row r="220" s="19" customFormat="1">
      <c r="B220" s="25"/>
      <c r="G220" s="20" t="s">
        <v>2971</v>
      </c>
      <c r="AA220" s="28"/>
    </row>
    <row r="221" s="19" customFormat="1">
      <c r="B221" s="25"/>
      <c r="G221" s="20" t="s">
        <v>2985</v>
      </c>
      <c r="AA221" s="28"/>
    </row>
    <row r="222" s="19" customFormat="1">
      <c r="B222" s="25"/>
      <c r="G222" s="20" t="s">
        <v>2973</v>
      </c>
      <c r="AA222" s="28"/>
    </row>
    <row r="223" s="19" customFormat="1">
      <c r="B223" s="25"/>
      <c r="F223" s="20" t="s">
        <v>2974</v>
      </c>
      <c r="AA223" s="28"/>
    </row>
    <row r="224" s="19" customFormat="1">
      <c r="B224" s="25"/>
      <c r="F224" s="20" t="s">
        <v>2986</v>
      </c>
      <c r="AA224" s="28"/>
    </row>
    <row r="225" s="19" customFormat="1">
      <c r="B225" s="25"/>
      <c r="F225" s="20" t="s">
        <v>2976</v>
      </c>
      <c r="AA225" s="28"/>
    </row>
    <row r="226" s="19" customFormat="1">
      <c r="B226" s="25"/>
      <c r="F226" s="20" t="s">
        <v>2977</v>
      </c>
      <c r="AA226" s="28"/>
    </row>
    <row r="227" s="19" customFormat="1">
      <c r="B227" s="25"/>
      <c r="F227" s="20" t="s">
        <v>1888</v>
      </c>
      <c r="AA227" s="28"/>
    </row>
    <row r="228" s="19" customFormat="1">
      <c r="B228" s="25"/>
      <c r="G228" s="20" t="s">
        <v>1847</v>
      </c>
      <c r="AA228" s="28"/>
    </row>
    <row r="229" s="19" customFormat="1">
      <c r="B229" s="25"/>
      <c r="H229" s="20" t="s">
        <v>2978</v>
      </c>
      <c r="AA229" s="28"/>
    </row>
    <row r="230" s="19" customFormat="1">
      <c r="B230" s="25"/>
      <c r="H230" s="20" t="s">
        <v>2979</v>
      </c>
      <c r="AA230" s="28"/>
    </row>
    <row r="231" s="19" customFormat="1">
      <c r="B231" s="25"/>
      <c r="H231" s="20" t="s">
        <v>2980</v>
      </c>
      <c r="AA231" s="28"/>
    </row>
    <row r="232" s="19" customFormat="1">
      <c r="B232" s="25"/>
      <c r="H232" s="20" t="s">
        <v>2981</v>
      </c>
      <c r="AA232" s="28"/>
    </row>
    <row r="233" s="19" customFormat="1">
      <c r="B233" s="25"/>
      <c r="G233" s="20" t="s">
        <v>2982</v>
      </c>
      <c r="AA233" s="28"/>
    </row>
    <row r="234" s="19" customFormat="1">
      <c r="B234" s="25"/>
      <c r="F234" s="20" t="s">
        <v>2983</v>
      </c>
      <c r="AA234" s="28"/>
    </row>
    <row r="235" s="19" customFormat="1">
      <c r="B235" s="25"/>
      <c r="E235" s="20" t="s">
        <v>2984</v>
      </c>
      <c r="AA235" s="28"/>
    </row>
    <row r="236" s="19" customFormat="1">
      <c r="B236" s="25"/>
      <c r="E236" s="20" t="s">
        <v>1652</v>
      </c>
      <c r="AA236" s="28"/>
    </row>
    <row r="237" s="19" customFormat="1">
      <c r="B237" s="25"/>
      <c r="F237" s="20" t="s">
        <v>1847</v>
      </c>
      <c r="AA237" s="28"/>
    </row>
    <row r="238" s="19" customFormat="1">
      <c r="B238" s="25"/>
      <c r="G238" s="20" t="s">
        <v>2987</v>
      </c>
      <c r="AA238" s="28"/>
    </row>
    <row r="239" s="19" customFormat="1">
      <c r="B239" s="25"/>
      <c r="G239" s="20" t="s">
        <v>2988</v>
      </c>
      <c r="AA239" s="28"/>
    </row>
    <row r="240" s="19" customFormat="1">
      <c r="B240" s="25"/>
      <c r="G240" s="20" t="s">
        <v>2989</v>
      </c>
      <c r="AA240" s="28"/>
    </row>
    <row r="241" s="19" customFormat="1">
      <c r="B241" s="25"/>
      <c r="F241" s="20" t="s">
        <v>2982</v>
      </c>
      <c r="AA241" s="28"/>
    </row>
    <row r="242" s="19" customFormat="1">
      <c r="B242" s="25"/>
      <c r="F242" s="20" t="s">
        <v>2990</v>
      </c>
      <c r="AA242" s="28"/>
    </row>
    <row r="243" s="19" customFormat="1">
      <c r="B243" s="25"/>
      <c r="F243" s="20" t="s">
        <v>2991</v>
      </c>
      <c r="AA243" s="28"/>
    </row>
    <row r="244" s="19" customFormat="1">
      <c r="B244" s="25"/>
      <c r="F244" s="20" t="s">
        <v>2992</v>
      </c>
      <c r="AA244" s="28"/>
    </row>
    <row r="245" s="19" customFormat="1">
      <c r="B245" s="25"/>
      <c r="F245" s="20" t="s">
        <v>1888</v>
      </c>
      <c r="AA245" s="28"/>
    </row>
    <row r="246" s="19" customFormat="1">
      <c r="B246" s="25"/>
      <c r="G246" s="20" t="s">
        <v>2993</v>
      </c>
      <c r="AA246" s="28"/>
    </row>
    <row r="247" s="19" customFormat="1">
      <c r="B247" s="25"/>
      <c r="F247" s="20" t="s">
        <v>2983</v>
      </c>
      <c r="AA247" s="28"/>
    </row>
    <row r="248" s="19" customFormat="1">
      <c r="B248" s="25"/>
      <c r="E248" s="20" t="s">
        <v>2984</v>
      </c>
      <c r="AA248" s="28"/>
    </row>
    <row r="249" s="19" customFormat="1">
      <c r="B249" s="25"/>
      <c r="E249" s="20" t="s">
        <v>1652</v>
      </c>
      <c r="AA249" s="28"/>
    </row>
    <row r="250" s="19" customFormat="1">
      <c r="B250" s="25"/>
      <c r="F250" s="20" t="s">
        <v>2994</v>
      </c>
      <c r="AA250" s="28"/>
    </row>
    <row r="251" s="19" customFormat="1">
      <c r="B251" s="25"/>
      <c r="F251" s="20" t="s">
        <v>2502</v>
      </c>
      <c r="AA251" s="28"/>
    </row>
    <row r="252" s="19" customFormat="1">
      <c r="B252" s="25"/>
      <c r="F252" s="20" t="s">
        <v>2995</v>
      </c>
      <c r="AA252" s="28"/>
    </row>
    <row r="253" s="19" customFormat="1">
      <c r="B253" s="25"/>
      <c r="E253" s="20" t="s">
        <v>2984</v>
      </c>
      <c r="AA253" s="28"/>
    </row>
    <row r="254" s="19" customFormat="1">
      <c r="B254" s="25"/>
      <c r="D254" s="20" t="s">
        <v>2996</v>
      </c>
      <c r="AA254" s="28"/>
    </row>
    <row r="255" s="19" customFormat="1">
      <c r="B255" s="25"/>
      <c r="D255" s="20" t="s">
        <v>137</v>
      </c>
      <c r="AA255" s="28"/>
    </row>
    <row r="256" s="19" customFormat="1">
      <c r="B256" s="25"/>
      <c r="E256" s="20" t="s">
        <v>1652</v>
      </c>
      <c r="AA256" s="28"/>
    </row>
    <row r="257" s="19" customFormat="1">
      <c r="B257" s="25"/>
      <c r="F257" s="20" t="s">
        <v>2997</v>
      </c>
      <c r="AA257" s="28"/>
    </row>
    <row r="258" s="19" customFormat="1">
      <c r="B258" s="25"/>
      <c r="F258" s="20" t="s">
        <v>3008</v>
      </c>
      <c r="AA258" s="28"/>
    </row>
    <row r="259" s="19" customFormat="1">
      <c r="B259" s="25"/>
      <c r="F259" s="20" t="s">
        <v>3028</v>
      </c>
      <c r="AA259" s="28"/>
    </row>
    <row r="260" s="19" customFormat="1">
      <c r="B260" s="25"/>
      <c r="F260" s="20" t="s">
        <v>3000</v>
      </c>
      <c r="AA260" s="28"/>
    </row>
    <row r="261" s="19" customFormat="1">
      <c r="B261" s="25"/>
      <c r="F261" s="20" t="s">
        <v>3001</v>
      </c>
      <c r="AA261" s="28"/>
    </row>
    <row r="262" s="19" customFormat="1">
      <c r="B262" s="25"/>
      <c r="F262" s="20" t="s">
        <v>3002</v>
      </c>
      <c r="AA262" s="28"/>
    </row>
    <row r="263" s="19" customFormat="1">
      <c r="B263" s="25"/>
      <c r="E263" s="20" t="s">
        <v>2984</v>
      </c>
      <c r="AA263" s="28"/>
    </row>
    <row r="264" s="19" customFormat="1">
      <c r="B264" s="25"/>
      <c r="E264" s="20" t="s">
        <v>1652</v>
      </c>
      <c r="AA264" s="28"/>
    </row>
    <row r="265" s="19" customFormat="1">
      <c r="B265" s="25"/>
      <c r="F265" s="20" t="s">
        <v>3003</v>
      </c>
      <c r="AA265" s="28"/>
    </row>
    <row r="266" s="19" customFormat="1">
      <c r="B266" s="25"/>
      <c r="F266" s="20" t="s">
        <v>3008</v>
      </c>
      <c r="AA266" s="28"/>
    </row>
    <row r="267" s="19" customFormat="1">
      <c r="B267" s="25"/>
      <c r="F267" s="20" t="s">
        <v>3029</v>
      </c>
      <c r="AA267" s="28"/>
    </row>
    <row r="268" s="19" customFormat="1">
      <c r="B268" s="25"/>
      <c r="F268" s="20" t="s">
        <v>3030</v>
      </c>
      <c r="AA268" s="28"/>
    </row>
    <row r="269" s="19" customFormat="1">
      <c r="B269" s="25"/>
      <c r="F269" s="20" t="s">
        <v>3006</v>
      </c>
      <c r="AA269" s="28"/>
    </row>
    <row r="270" s="19" customFormat="1">
      <c r="B270" s="25"/>
      <c r="E270" s="20" t="s">
        <v>2984</v>
      </c>
      <c r="AA270" s="28"/>
    </row>
    <row r="271" s="19" customFormat="1">
      <c r="B271" s="25"/>
      <c r="E271" s="20" t="s">
        <v>1652</v>
      </c>
      <c r="AA271" s="28"/>
    </row>
    <row r="272" s="19" customFormat="1">
      <c r="B272" s="25"/>
      <c r="F272" s="20" t="s">
        <v>3003</v>
      </c>
      <c r="AA272" s="28"/>
    </row>
    <row r="273" s="19" customFormat="1">
      <c r="B273" s="25"/>
      <c r="F273" s="20" t="s">
        <v>3007</v>
      </c>
      <c r="AA273" s="28"/>
    </row>
    <row r="274" s="19" customFormat="1">
      <c r="B274" s="25"/>
      <c r="F274" s="20" t="s">
        <v>2478</v>
      </c>
      <c r="AA274" s="28"/>
    </row>
    <row r="275" s="19" customFormat="1">
      <c r="B275" s="25"/>
      <c r="F275" s="20" t="s">
        <v>3008</v>
      </c>
      <c r="AA275" s="28"/>
    </row>
    <row r="276" s="19" customFormat="1">
      <c r="B276" s="25"/>
      <c r="F276" s="20" t="s">
        <v>3009</v>
      </c>
      <c r="AA276" s="28"/>
    </row>
    <row r="277" s="19" customFormat="1">
      <c r="B277" s="25"/>
      <c r="F277" s="20" t="s">
        <v>3006</v>
      </c>
      <c r="AA277" s="28"/>
    </row>
    <row r="278" s="19" customFormat="1">
      <c r="B278" s="25"/>
      <c r="E278" s="20" t="s">
        <v>2984</v>
      </c>
      <c r="AA278" s="28"/>
    </row>
    <row r="279" s="19" customFormat="1">
      <c r="B279" s="25"/>
      <c r="D279" s="20" t="s">
        <v>3010</v>
      </c>
      <c r="AA279" s="28"/>
    </row>
    <row r="280" s="19" customFormat="1">
      <c r="B280" s="25"/>
      <c r="D280" s="20" t="s">
        <v>139</v>
      </c>
      <c r="AA280" s="28"/>
    </row>
    <row r="281" s="19" customFormat="1">
      <c r="B281" s="25"/>
      <c r="E281" s="20" t="s">
        <v>1652</v>
      </c>
      <c r="AA281" s="28"/>
    </row>
    <row r="282" s="19" customFormat="1">
      <c r="B282" s="25"/>
      <c r="F282" s="20" t="s">
        <v>2975</v>
      </c>
      <c r="AA282" s="28"/>
    </row>
    <row r="283" s="19" customFormat="1">
      <c r="B283" s="25"/>
      <c r="F283" s="20" t="s">
        <v>3011</v>
      </c>
      <c r="AA283" s="28"/>
    </row>
    <row r="284" s="19" customFormat="1">
      <c r="B284" s="25"/>
      <c r="F284" s="20" t="s">
        <v>1994</v>
      </c>
      <c r="AA284" s="28"/>
    </row>
    <row r="285" s="19" customFormat="1">
      <c r="B285" s="25"/>
      <c r="G285" s="20" t="s">
        <v>3012</v>
      </c>
      <c r="AA285" s="28"/>
    </row>
    <row r="286" s="19" customFormat="1">
      <c r="B286" s="25"/>
      <c r="G286" s="20" t="s">
        <v>3013</v>
      </c>
      <c r="AA286" s="28"/>
    </row>
    <row r="287" s="19" customFormat="1">
      <c r="B287" s="25"/>
      <c r="G287" s="20" t="s">
        <v>3014</v>
      </c>
      <c r="AA287" s="28"/>
    </row>
    <row r="288" s="19" customFormat="1">
      <c r="B288" s="25"/>
      <c r="G288" s="20" t="s">
        <v>3015</v>
      </c>
      <c r="AA288" s="28"/>
    </row>
    <row r="289" s="19" customFormat="1">
      <c r="B289" s="25"/>
      <c r="G289" s="20" t="s">
        <v>3016</v>
      </c>
      <c r="AA289" s="28"/>
    </row>
    <row r="290" s="19" customFormat="1">
      <c r="B290" s="25"/>
      <c r="F290" s="20" t="s">
        <v>3017</v>
      </c>
      <c r="AA290" s="28"/>
    </row>
    <row r="291" s="19" customFormat="1">
      <c r="B291" s="25"/>
      <c r="F291" s="20" t="s">
        <v>3018</v>
      </c>
      <c r="AA291" s="28"/>
    </row>
    <row r="292" s="19" customFormat="1">
      <c r="B292" s="25"/>
      <c r="F292" s="20" t="s">
        <v>3019</v>
      </c>
      <c r="AA292" s="28"/>
    </row>
    <row r="293" s="19" customFormat="1">
      <c r="B293" s="25"/>
      <c r="E293" s="20" t="s">
        <v>2984</v>
      </c>
      <c r="AA293" s="28"/>
    </row>
    <row r="294" s="19" customFormat="1">
      <c r="B294" s="25"/>
      <c r="E294" s="20" t="s">
        <v>1652</v>
      </c>
      <c r="AA294" s="28"/>
    </row>
    <row r="295" s="19" customFormat="1">
      <c r="B295" s="25"/>
      <c r="F295" s="20" t="s">
        <v>2994</v>
      </c>
      <c r="AA295" s="28"/>
    </row>
    <row r="296" s="19" customFormat="1">
      <c r="B296" s="25"/>
      <c r="F296" s="20" t="s">
        <v>2502</v>
      </c>
      <c r="AA296" s="28"/>
    </row>
    <row r="297" s="19" customFormat="1">
      <c r="B297" s="25"/>
      <c r="F297" s="20" t="s">
        <v>3009</v>
      </c>
      <c r="AA297" s="28"/>
    </row>
    <row r="298" s="19" customFormat="1">
      <c r="B298" s="25"/>
      <c r="E298" s="20" t="s">
        <v>2984</v>
      </c>
      <c r="AA298" s="28"/>
    </row>
    <row r="299" s="19" customFormat="1">
      <c r="B299" s="25"/>
      <c r="E299" s="20" t="s">
        <v>1652</v>
      </c>
      <c r="AA299" s="28"/>
    </row>
    <row r="300" s="19" customFormat="1">
      <c r="B300" s="25"/>
      <c r="F300" s="20" t="s">
        <v>2994</v>
      </c>
      <c r="AA300" s="28"/>
    </row>
    <row r="301" s="19" customFormat="1">
      <c r="B301" s="25"/>
      <c r="F301" s="20" t="s">
        <v>2502</v>
      </c>
      <c r="AA301" s="28"/>
    </row>
    <row r="302" s="19" customFormat="1">
      <c r="B302" s="25"/>
      <c r="F302" s="20" t="s">
        <v>3009</v>
      </c>
      <c r="AA302" s="28"/>
    </row>
    <row r="303" s="19" customFormat="1">
      <c r="B303" s="25"/>
      <c r="E303" s="20" t="s">
        <v>2984</v>
      </c>
      <c r="AA303" s="28"/>
    </row>
    <row r="304" s="19" customFormat="1">
      <c r="B304" s="25"/>
      <c r="D304" s="20" t="s">
        <v>3020</v>
      </c>
      <c r="AA304" s="28"/>
    </row>
    <row r="305" s="19" customFormat="1">
      <c r="B305" s="25"/>
      <c r="C305" s="20" t="s">
        <v>2509</v>
      </c>
      <c r="AA305" s="28"/>
    </row>
    <row r="306" s="19" customFormat="1">
      <c r="B306" s="25"/>
      <c r="C306" s="20" t="s">
        <v>54</v>
      </c>
      <c r="AA306" s="28"/>
    </row>
    <row r="307" s="19" customFormat="1">
      <c r="B307" s="25"/>
      <c r="D307" s="20" t="s">
        <v>88</v>
      </c>
      <c r="AA307" s="28"/>
    </row>
    <row r="308" s="19" customFormat="1">
      <c r="B308" s="25"/>
      <c r="E308" s="20" t="s">
        <v>2358</v>
      </c>
      <c r="AA308" s="28"/>
    </row>
    <row r="309" s="19" customFormat="1">
      <c r="B309" s="25"/>
      <c r="E309" s="20" t="s">
        <v>2817</v>
      </c>
      <c r="AA309" s="28"/>
    </row>
    <row r="310" s="19" customFormat="1">
      <c r="B310" s="25"/>
      <c r="E310" s="20" t="s">
        <v>2362</v>
      </c>
      <c r="AA310" s="28"/>
    </row>
    <row r="311" s="19" customFormat="1">
      <c r="B311" s="25"/>
      <c r="D311" s="20" t="s">
        <v>2364</v>
      </c>
      <c r="AA311" s="28"/>
    </row>
    <row r="312" s="19" customFormat="1">
      <c r="B312" s="25"/>
      <c r="D312" s="20" t="s">
        <v>90</v>
      </c>
      <c r="AA312" s="28"/>
    </row>
    <row r="313" s="19" customFormat="1">
      <c r="B313" s="25"/>
      <c r="E313" s="20" t="s">
        <v>2818</v>
      </c>
      <c r="AA313" s="28"/>
    </row>
    <row r="314" s="19" customFormat="1">
      <c r="B314" s="25"/>
      <c r="E314" s="20" t="s">
        <v>2819</v>
      </c>
      <c r="AA314" s="28"/>
    </row>
    <row r="315" s="19" customFormat="1">
      <c r="B315" s="25"/>
      <c r="E315" s="20" t="s">
        <v>2820</v>
      </c>
      <c r="AA315" s="28"/>
    </row>
    <row r="316" s="19" customFormat="1">
      <c r="B316" s="25"/>
      <c r="E316" s="20" t="s">
        <v>2367</v>
      </c>
      <c r="AA316" s="28"/>
    </row>
    <row r="317" s="19" customFormat="1">
      <c r="B317" s="25"/>
      <c r="E317" s="20" t="s">
        <v>2762</v>
      </c>
      <c r="AA317" s="28"/>
    </row>
    <row r="318" s="19" customFormat="1">
      <c r="B318" s="25"/>
      <c r="E318" s="20" t="s">
        <v>2821</v>
      </c>
      <c r="AA318" s="28"/>
    </row>
    <row r="319" s="19" customFormat="1">
      <c r="B319" s="25"/>
      <c r="E319" s="20" t="s">
        <v>2371</v>
      </c>
      <c r="AA319" s="28"/>
    </row>
    <row r="320" s="19" customFormat="1">
      <c r="B320" s="25"/>
      <c r="E320" s="20" t="s">
        <v>2763</v>
      </c>
      <c r="AA320" s="28"/>
    </row>
    <row r="321" s="19" customFormat="1">
      <c r="B321" s="25"/>
      <c r="E321" s="20" t="s">
        <v>2822</v>
      </c>
      <c r="AA321" s="28"/>
    </row>
    <row r="322" s="19" customFormat="1">
      <c r="B322" s="25"/>
      <c r="E322" s="20" t="s">
        <v>2707</v>
      </c>
      <c r="AA322" s="28"/>
    </row>
    <row r="323" s="19" customFormat="1">
      <c r="B323" s="25"/>
      <c r="E323" s="20" t="s">
        <v>2708</v>
      </c>
      <c r="AA323" s="28"/>
    </row>
    <row r="324" s="19" customFormat="1">
      <c r="B324" s="25"/>
      <c r="E324" s="20" t="s">
        <v>2765</v>
      </c>
      <c r="AA324" s="28"/>
    </row>
    <row r="325" s="19" customFormat="1">
      <c r="B325" s="25"/>
      <c r="E325" s="20" t="s">
        <v>374</v>
      </c>
      <c r="AA325" s="28"/>
    </row>
    <row r="326" s="19" customFormat="1">
      <c r="B326" s="25"/>
      <c r="F326" s="20" t="s">
        <v>2766</v>
      </c>
      <c r="AA326" s="28"/>
    </row>
    <row r="327" s="19" customFormat="1">
      <c r="B327" s="25"/>
      <c r="E327" s="20" t="s">
        <v>2387</v>
      </c>
      <c r="AA327" s="28"/>
    </row>
    <row r="328" s="19" customFormat="1">
      <c r="B328" s="25"/>
      <c r="D328" s="20" t="s">
        <v>2388</v>
      </c>
      <c r="AA328" s="28"/>
    </row>
    <row r="329" s="19" customFormat="1">
      <c r="B329" s="25"/>
      <c r="D329" s="20" t="s">
        <v>92</v>
      </c>
      <c r="AA329" s="28"/>
    </row>
    <row r="330" s="19" customFormat="1">
      <c r="B330" s="25"/>
      <c r="E330" s="20" t="s">
        <v>2767</v>
      </c>
      <c r="AA330" s="28"/>
    </row>
    <row r="331" s="19" customFormat="1">
      <c r="B331" s="25"/>
      <c r="F331" s="20" t="s">
        <v>2823</v>
      </c>
      <c r="AA331" s="28"/>
    </row>
    <row r="332" s="19" customFormat="1">
      <c r="B332" s="25"/>
      <c r="F332" s="20" t="s">
        <v>423</v>
      </c>
      <c r="AA332" s="28"/>
    </row>
    <row r="333" s="19" customFormat="1">
      <c r="B333" s="25"/>
      <c r="G333" s="20" t="s">
        <v>2824</v>
      </c>
      <c r="AA333" s="28"/>
    </row>
    <row r="334" s="19" customFormat="1">
      <c r="B334" s="25"/>
      <c r="G334" s="20" t="s">
        <v>2771</v>
      </c>
      <c r="AA334" s="28"/>
    </row>
    <row r="335" s="19" customFormat="1">
      <c r="B335" s="25"/>
      <c r="G335" s="20" t="s">
        <v>2772</v>
      </c>
      <c r="AA335" s="28"/>
    </row>
    <row r="336" s="19" customFormat="1">
      <c r="B336" s="25"/>
      <c r="F336" s="20" t="s">
        <v>2773</v>
      </c>
      <c r="AA336" s="28"/>
    </row>
    <row r="337" s="19" customFormat="1">
      <c r="B337" s="25"/>
      <c r="E337" s="20" t="s">
        <v>2774</v>
      </c>
      <c r="AA337" s="28"/>
    </row>
    <row r="338" s="19" customFormat="1">
      <c r="B338" s="25"/>
      <c r="D338" s="20" t="s">
        <v>2775</v>
      </c>
      <c r="AA338" s="28"/>
    </row>
    <row r="339" s="19" customFormat="1">
      <c r="B339" s="25"/>
      <c r="D339" s="20" t="s">
        <v>96</v>
      </c>
      <c r="AA339" s="28"/>
    </row>
    <row r="340" s="19" customFormat="1">
      <c r="B340" s="25"/>
      <c r="E340" s="20" t="s">
        <v>2389</v>
      </c>
      <c r="AA340" s="28"/>
    </row>
    <row r="341" s="19" customFormat="1">
      <c r="B341" s="25"/>
      <c r="F341" s="20" t="s">
        <v>2825</v>
      </c>
      <c r="AA341" s="28"/>
    </row>
    <row r="342" s="19" customFormat="1">
      <c r="B342" s="25"/>
      <c r="E342" s="20" t="s">
        <v>2397</v>
      </c>
      <c r="AA342" s="28"/>
    </row>
    <row r="343" s="19" customFormat="1">
      <c r="B343" s="25"/>
      <c r="D343" s="20" t="s">
        <v>2398</v>
      </c>
      <c r="AA343" s="28"/>
    </row>
    <row r="344" s="19" customFormat="1">
      <c r="B344" s="25"/>
      <c r="D344" s="20" t="s">
        <v>98</v>
      </c>
      <c r="AA344" s="28"/>
    </row>
    <row r="345" s="19" customFormat="1">
      <c r="B345" s="25"/>
      <c r="E345" s="20" t="s">
        <v>2399</v>
      </c>
      <c r="AA345" s="28"/>
    </row>
    <row r="346" s="19" customFormat="1">
      <c r="B346" s="25"/>
      <c r="E346" s="20" t="s">
        <v>2400</v>
      </c>
      <c r="AA346" s="28"/>
    </row>
    <row r="347" s="19" customFormat="1">
      <c r="B347" s="25"/>
      <c r="E347" s="20" t="s">
        <v>2401</v>
      </c>
      <c r="AA347" s="28"/>
    </row>
    <row r="348" s="19" customFormat="1">
      <c r="B348" s="25"/>
      <c r="E348" s="20" t="s">
        <v>2402</v>
      </c>
      <c r="AA348" s="28"/>
    </row>
    <row r="349" s="19" customFormat="1">
      <c r="B349" s="25"/>
      <c r="E349" s="20" t="s">
        <v>2403</v>
      </c>
      <c r="AA349" s="28"/>
    </row>
    <row r="350" s="19" customFormat="1">
      <c r="B350" s="25"/>
      <c r="E350" s="20" t="s">
        <v>2404</v>
      </c>
      <c r="AA350" s="28"/>
    </row>
    <row r="351" s="19" customFormat="1">
      <c r="B351" s="25"/>
      <c r="E351" s="20" t="s">
        <v>2777</v>
      </c>
      <c r="AA351" s="28"/>
    </row>
    <row r="352" s="19" customFormat="1">
      <c r="B352" s="25"/>
      <c r="E352" s="20" t="s">
        <v>2778</v>
      </c>
      <c r="AA352" s="28"/>
    </row>
    <row r="353" s="19" customFormat="1">
      <c r="B353" s="25"/>
      <c r="E353" s="20" t="s">
        <v>2634</v>
      </c>
      <c r="AA353" s="28"/>
    </row>
    <row r="354" s="19" customFormat="1">
      <c r="B354" s="25"/>
      <c r="E354" s="20" t="s">
        <v>2826</v>
      </c>
      <c r="AA354" s="28"/>
    </row>
    <row r="355" s="19" customFormat="1">
      <c r="B355" s="25"/>
      <c r="E355" s="20" t="s">
        <v>2409</v>
      </c>
      <c r="AA355" s="28"/>
    </row>
    <row r="356" s="19" customFormat="1">
      <c r="B356" s="25"/>
      <c r="E356" s="20" t="s">
        <v>2410</v>
      </c>
      <c r="AA356" s="28"/>
    </row>
    <row r="357" s="19" customFormat="1">
      <c r="B357" s="25"/>
      <c r="E357" s="20" t="s">
        <v>2443</v>
      </c>
      <c r="AA357" s="28"/>
    </row>
    <row r="358" s="19" customFormat="1">
      <c r="B358" s="25"/>
      <c r="E358" s="20" t="s">
        <v>2827</v>
      </c>
      <c r="AA358" s="28"/>
    </row>
    <row r="359" s="19" customFormat="1">
      <c r="B359" s="25"/>
      <c r="E359" s="20" t="s">
        <v>2828</v>
      </c>
      <c r="AA359" s="28"/>
    </row>
    <row r="360" s="19" customFormat="1">
      <c r="B360" s="25"/>
      <c r="E360" s="20" t="s">
        <v>2829</v>
      </c>
      <c r="AA360" s="28"/>
    </row>
    <row r="361" s="19" customFormat="1">
      <c r="B361" s="25"/>
      <c r="E361" s="20" t="s">
        <v>2830</v>
      </c>
      <c r="AA361" s="28"/>
    </row>
    <row r="362" s="19" customFormat="1">
      <c r="B362" s="25"/>
      <c r="E362" s="20" t="s">
        <v>2831</v>
      </c>
      <c r="AA362" s="28"/>
    </row>
    <row r="363" s="19" customFormat="1">
      <c r="B363" s="25"/>
      <c r="E363" s="20" t="s">
        <v>2832</v>
      </c>
      <c r="AA363" s="28"/>
    </row>
    <row r="364" s="19" customFormat="1">
      <c r="B364" s="25"/>
      <c r="E364" s="20" t="s">
        <v>2833</v>
      </c>
      <c r="AA364" s="28"/>
    </row>
    <row r="365" s="19" customFormat="1">
      <c r="B365" s="25"/>
      <c r="E365" s="20" t="s">
        <v>2834</v>
      </c>
      <c r="AA365" s="28"/>
    </row>
    <row r="366" s="19" customFormat="1">
      <c r="B366" s="25"/>
      <c r="E366" s="20" t="s">
        <v>2835</v>
      </c>
      <c r="AA366" s="28"/>
    </row>
    <row r="367" s="19" customFormat="1">
      <c r="B367" s="25"/>
      <c r="E367" s="20" t="s">
        <v>2836</v>
      </c>
      <c r="AA367" s="28"/>
    </row>
    <row r="368" s="19" customFormat="1">
      <c r="B368" s="25"/>
      <c r="E368" s="20" t="s">
        <v>2564</v>
      </c>
      <c r="AA368" s="28"/>
    </row>
    <row r="369" s="19" customFormat="1">
      <c r="B369" s="25"/>
      <c r="D369" s="20" t="s">
        <v>2426</v>
      </c>
      <c r="AA369" s="28"/>
    </row>
    <row r="370" s="19" customFormat="1">
      <c r="B370" s="25"/>
      <c r="D370" s="20" t="s">
        <v>100</v>
      </c>
      <c r="AA370" s="28"/>
    </row>
    <row r="371" s="19" customFormat="1">
      <c r="B371" s="25"/>
      <c r="E371" s="20" t="s">
        <v>2837</v>
      </c>
      <c r="AA371" s="28"/>
    </row>
    <row r="372" s="19" customFormat="1">
      <c r="B372" s="25"/>
      <c r="E372" s="20" t="s">
        <v>2789</v>
      </c>
      <c r="AA372" s="28"/>
    </row>
    <row r="373" s="19" customFormat="1">
      <c r="B373" s="25"/>
      <c r="E373" s="20" t="s">
        <v>2790</v>
      </c>
      <c r="AA373" s="28"/>
    </row>
    <row r="374" s="19" customFormat="1">
      <c r="B374" s="25"/>
      <c r="E374" s="20" t="s">
        <v>2838</v>
      </c>
      <c r="AA374" s="28"/>
    </row>
    <row r="375" s="19" customFormat="1">
      <c r="B375" s="25"/>
      <c r="E375" s="20" t="s">
        <v>2839</v>
      </c>
      <c r="AA375" s="28"/>
    </row>
    <row r="376" s="19" customFormat="1">
      <c r="B376" s="25"/>
      <c r="E376" s="20" t="s">
        <v>2840</v>
      </c>
      <c r="AA376" s="28"/>
    </row>
    <row r="377" s="19" customFormat="1">
      <c r="B377" s="25"/>
      <c r="E377" s="20" t="s">
        <v>2841</v>
      </c>
      <c r="AA377" s="28"/>
    </row>
    <row r="378" s="19" customFormat="1">
      <c r="B378" s="25"/>
      <c r="E378" s="20" t="s">
        <v>2842</v>
      </c>
      <c r="AA378" s="28"/>
    </row>
    <row r="379" s="19" customFormat="1">
      <c r="B379" s="25"/>
      <c r="E379" s="20" t="s">
        <v>2843</v>
      </c>
      <c r="AA379" s="28"/>
    </row>
    <row r="380" s="19" customFormat="1">
      <c r="B380" s="25"/>
      <c r="E380" s="20" t="s">
        <v>2797</v>
      </c>
      <c r="AA380" s="28"/>
    </row>
    <row r="381" s="19" customFormat="1">
      <c r="B381" s="25"/>
      <c r="E381" s="20" t="s">
        <v>2844</v>
      </c>
      <c r="AA381" s="28"/>
    </row>
    <row r="382" s="19" customFormat="1">
      <c r="B382" s="25"/>
      <c r="E382" s="20" t="s">
        <v>2845</v>
      </c>
      <c r="AA382" s="28"/>
    </row>
    <row r="383" s="19" customFormat="1">
      <c r="B383" s="25"/>
      <c r="E383" s="20" t="s">
        <v>2846</v>
      </c>
      <c r="AA383" s="28"/>
    </row>
    <row r="384" s="19" customFormat="1">
      <c r="B384" s="25"/>
      <c r="E384" s="20" t="s">
        <v>2847</v>
      </c>
      <c r="AA384" s="28"/>
    </row>
    <row r="385" s="19" customFormat="1">
      <c r="B385" s="25"/>
      <c r="E385" s="20" t="s">
        <v>2848</v>
      </c>
      <c r="AA385" s="28"/>
    </row>
    <row r="386" s="19" customFormat="1">
      <c r="B386" s="25"/>
      <c r="E386" s="20" t="s">
        <v>2830</v>
      </c>
      <c r="AA386" s="28"/>
    </row>
    <row r="387" s="19" customFormat="1">
      <c r="B387" s="25"/>
      <c r="E387" s="20" t="s">
        <v>2849</v>
      </c>
      <c r="AA387" s="28"/>
    </row>
    <row r="388" s="19" customFormat="1">
      <c r="B388" s="25"/>
      <c r="E388" s="20" t="s">
        <v>2804</v>
      </c>
      <c r="AA388" s="28"/>
    </row>
    <row r="389" s="19" customFormat="1">
      <c r="B389" s="25"/>
      <c r="E389" s="20" t="s">
        <v>2805</v>
      </c>
      <c r="AA389" s="28"/>
    </row>
    <row r="390" s="19" customFormat="1">
      <c r="B390" s="25"/>
      <c r="E390" s="20" t="s">
        <v>2806</v>
      </c>
      <c r="AA390" s="28"/>
    </row>
    <row r="391" s="19" customFormat="1">
      <c r="B391" s="25"/>
      <c r="E391" s="20" t="s">
        <v>2850</v>
      </c>
      <c r="AA391" s="28"/>
    </row>
    <row r="392" s="19" customFormat="1">
      <c r="B392" s="25"/>
      <c r="D392" s="20" t="s">
        <v>2808</v>
      </c>
      <c r="AA392" s="28"/>
    </row>
    <row r="393" s="19" customFormat="1">
      <c r="B393" s="25"/>
      <c r="D393" s="20" t="s">
        <v>122</v>
      </c>
      <c r="AA393" s="28"/>
    </row>
    <row r="394" s="19" customFormat="1">
      <c r="B394" s="25"/>
      <c r="E394" s="20" t="s">
        <v>2457</v>
      </c>
      <c r="AA394" s="28"/>
    </row>
    <row r="395" s="19" customFormat="1">
      <c r="B395" s="25"/>
      <c r="F395" s="20" t="s">
        <v>2458</v>
      </c>
      <c r="AA395" s="28"/>
    </row>
    <row r="396" s="19" customFormat="1">
      <c r="B396" s="25"/>
      <c r="F396" s="20" t="s">
        <v>2851</v>
      </c>
      <c r="AA396" s="28"/>
    </row>
    <row r="397" s="19" customFormat="1">
      <c r="B397" s="25"/>
      <c r="E397" s="20" t="s">
        <v>2460</v>
      </c>
      <c r="AA397" s="28"/>
    </row>
    <row r="398" s="19" customFormat="1">
      <c r="B398" s="25"/>
      <c r="D398" s="20" t="s">
        <v>2461</v>
      </c>
      <c r="AA398" s="28"/>
    </row>
    <row r="399" s="19" customFormat="1">
      <c r="B399" s="25"/>
      <c r="D399" s="20" t="s">
        <v>126</v>
      </c>
      <c r="AA399" s="28"/>
    </row>
    <row r="400" s="19" customFormat="1">
      <c r="B400" s="25"/>
      <c r="E400" s="20" t="s">
        <v>2462</v>
      </c>
      <c r="AA400" s="28"/>
    </row>
    <row r="401" s="19" customFormat="1">
      <c r="B401" s="25"/>
      <c r="F401" s="20" t="s">
        <v>2852</v>
      </c>
      <c r="AA401" s="28"/>
    </row>
    <row r="402" s="19" customFormat="1">
      <c r="B402" s="25"/>
      <c r="F402" s="20" t="s">
        <v>2478</v>
      </c>
      <c r="AA402" s="28"/>
    </row>
    <row r="403" s="19" customFormat="1">
      <c r="B403" s="25"/>
      <c r="F403" s="20" t="s">
        <v>2464</v>
      </c>
      <c r="AA403" s="28"/>
    </row>
    <row r="404" s="19" customFormat="1">
      <c r="B404" s="25"/>
      <c r="F404" s="20" t="s">
        <v>2465</v>
      </c>
      <c r="AA404" s="28"/>
    </row>
    <row r="405" s="19" customFormat="1">
      <c r="B405" s="25"/>
      <c r="F405" s="20" t="s">
        <v>2580</v>
      </c>
      <c r="AA405" s="28"/>
    </row>
    <row r="406" s="19" customFormat="1">
      <c r="B406" s="25"/>
      <c r="F406" s="20" t="s">
        <v>2581</v>
      </c>
      <c r="AA406" s="28"/>
    </row>
    <row r="407" s="19" customFormat="1">
      <c r="B407" s="25"/>
      <c r="F407" s="20" t="s">
        <v>2468</v>
      </c>
      <c r="AA407" s="28"/>
    </row>
    <row r="408" s="19" customFormat="1">
      <c r="B408" s="25"/>
      <c r="F408" s="20" t="s">
        <v>2582</v>
      </c>
      <c r="AA408" s="28"/>
    </row>
    <row r="409" s="19" customFormat="1">
      <c r="B409" s="25"/>
      <c r="F409" s="20" t="s">
        <v>2679</v>
      </c>
      <c r="AA409" s="28"/>
    </row>
    <row r="410" s="19" customFormat="1">
      <c r="B410" s="25"/>
      <c r="F410" s="20" t="s">
        <v>2471</v>
      </c>
      <c r="AA410" s="28"/>
    </row>
    <row r="411" s="19" customFormat="1">
      <c r="B411" s="25"/>
      <c r="F411" s="20" t="s">
        <v>2596</v>
      </c>
      <c r="AA411" s="28"/>
    </row>
    <row r="412" s="19" customFormat="1">
      <c r="B412" s="25"/>
      <c r="F412" s="20" t="s">
        <v>2585</v>
      </c>
      <c r="AA412" s="28"/>
    </row>
    <row r="413" s="19" customFormat="1">
      <c r="B413" s="25"/>
      <c r="F413" s="20" t="s">
        <v>2586</v>
      </c>
      <c r="AA413" s="28"/>
    </row>
    <row r="414" s="19" customFormat="1">
      <c r="B414" s="25"/>
      <c r="F414" s="20" t="s">
        <v>2475</v>
      </c>
      <c r="AA414" s="28"/>
    </row>
    <row r="415" s="19" customFormat="1">
      <c r="B415" s="25"/>
      <c r="F415" s="20" t="s">
        <v>2590</v>
      </c>
      <c r="AA415" s="28"/>
    </row>
    <row r="416" s="19" customFormat="1">
      <c r="B416" s="25"/>
      <c r="E416" s="20" t="s">
        <v>2477</v>
      </c>
      <c r="AA416" s="28"/>
    </row>
    <row r="417" s="19" customFormat="1">
      <c r="B417" s="25"/>
      <c r="E417" s="20" t="s">
        <v>2462</v>
      </c>
      <c r="AA417" s="28"/>
    </row>
    <row r="418" s="19" customFormat="1">
      <c r="B418" s="25"/>
      <c r="F418" s="20" t="s">
        <v>2852</v>
      </c>
      <c r="AA418" s="28"/>
    </row>
    <row r="419" s="19" customFormat="1">
      <c r="B419" s="25"/>
      <c r="F419" s="20" t="s">
        <v>2502</v>
      </c>
      <c r="AA419" s="28"/>
    </row>
    <row r="420" s="19" customFormat="1">
      <c r="B420" s="25"/>
      <c r="F420" s="20" t="s">
        <v>2464</v>
      </c>
      <c r="AA420" s="28"/>
    </row>
    <row r="421" s="19" customFormat="1">
      <c r="B421" s="25"/>
      <c r="F421" s="20" t="s">
        <v>2465</v>
      </c>
      <c r="AA421" s="28"/>
    </row>
    <row r="422" s="19" customFormat="1">
      <c r="B422" s="25"/>
      <c r="F422" s="20" t="s">
        <v>2466</v>
      </c>
      <c r="AA422" s="28"/>
    </row>
    <row r="423" s="19" customFormat="1">
      <c r="B423" s="25"/>
      <c r="F423" s="20" t="s">
        <v>2811</v>
      </c>
      <c r="AA423" s="28"/>
    </row>
    <row r="424" s="19" customFormat="1">
      <c r="B424" s="25"/>
      <c r="F424" s="20" t="s">
        <v>2468</v>
      </c>
      <c r="AA424" s="28"/>
    </row>
    <row r="425" s="19" customFormat="1">
      <c r="B425" s="25"/>
      <c r="F425" s="20" t="s">
        <v>2582</v>
      </c>
      <c r="AA425" s="28"/>
    </row>
    <row r="426" s="19" customFormat="1">
      <c r="B426" s="25"/>
      <c r="F426" s="20" t="s">
        <v>2679</v>
      </c>
      <c r="AA426" s="28"/>
    </row>
    <row r="427" s="19" customFormat="1">
      <c r="B427" s="25"/>
      <c r="F427" s="20" t="s">
        <v>2584</v>
      </c>
      <c r="AA427" s="28"/>
    </row>
    <row r="428" s="19" customFormat="1">
      <c r="B428" s="25"/>
      <c r="F428" s="20" t="s">
        <v>2472</v>
      </c>
      <c r="AA428" s="28"/>
    </row>
    <row r="429" s="19" customFormat="1">
      <c r="B429" s="25"/>
      <c r="F429" s="20" t="s">
        <v>2585</v>
      </c>
      <c r="AA429" s="28"/>
    </row>
    <row r="430" s="19" customFormat="1">
      <c r="B430" s="25"/>
      <c r="F430" s="20" t="s">
        <v>2586</v>
      </c>
      <c r="AA430" s="28"/>
    </row>
    <row r="431" s="19" customFormat="1">
      <c r="B431" s="25"/>
      <c r="F431" s="20" t="s">
        <v>2591</v>
      </c>
      <c r="AA431" s="28"/>
    </row>
    <row r="432" s="19" customFormat="1">
      <c r="B432" s="25"/>
      <c r="F432" s="20" t="s">
        <v>2590</v>
      </c>
      <c r="AA432" s="28"/>
    </row>
    <row r="433" s="19" customFormat="1">
      <c r="B433" s="25"/>
      <c r="E433" s="20" t="s">
        <v>2477</v>
      </c>
      <c r="AA433" s="28"/>
    </row>
    <row r="434" s="19" customFormat="1">
      <c r="B434" s="25"/>
      <c r="E434" s="20" t="s">
        <v>2462</v>
      </c>
      <c r="AA434" s="28"/>
    </row>
    <row r="435" s="19" customFormat="1">
      <c r="B435" s="25"/>
      <c r="F435" s="20" t="s">
        <v>2852</v>
      </c>
      <c r="AA435" s="28"/>
    </row>
    <row r="436" s="19" customFormat="1">
      <c r="B436" s="25"/>
      <c r="F436" s="20" t="s">
        <v>2463</v>
      </c>
      <c r="AA436" s="28"/>
    </row>
    <row r="437" s="19" customFormat="1">
      <c r="B437" s="25"/>
      <c r="F437" s="20" t="s">
        <v>2464</v>
      </c>
      <c r="AA437" s="28"/>
    </row>
    <row r="438" s="19" customFormat="1">
      <c r="B438" s="25"/>
      <c r="F438" s="20" t="s">
        <v>2465</v>
      </c>
      <c r="AA438" s="28"/>
    </row>
    <row r="439" s="19" customFormat="1">
      <c r="B439" s="25"/>
      <c r="F439" s="20" t="s">
        <v>2466</v>
      </c>
      <c r="AA439" s="28"/>
    </row>
    <row r="440" s="19" customFormat="1">
      <c r="B440" s="25"/>
      <c r="F440" s="20" t="s">
        <v>2581</v>
      </c>
      <c r="AA440" s="28"/>
    </row>
    <row r="441" s="19" customFormat="1">
      <c r="B441" s="25"/>
      <c r="F441" s="20" t="s">
        <v>2468</v>
      </c>
      <c r="AA441" s="28"/>
    </row>
    <row r="442" s="19" customFormat="1">
      <c r="B442" s="25"/>
      <c r="F442" s="20" t="s">
        <v>2582</v>
      </c>
      <c r="AA442" s="28"/>
    </row>
    <row r="443" s="19" customFormat="1">
      <c r="B443" s="25"/>
      <c r="F443" s="20" t="s">
        <v>2583</v>
      </c>
      <c r="AA443" s="28"/>
    </row>
    <row r="444" s="19" customFormat="1">
      <c r="B444" s="25"/>
      <c r="F444" s="20" t="s">
        <v>2471</v>
      </c>
      <c r="AA444" s="28"/>
    </row>
    <row r="445" s="19" customFormat="1">
      <c r="B445" s="25"/>
      <c r="F445" s="20" t="s">
        <v>2596</v>
      </c>
      <c r="AA445" s="28"/>
    </row>
    <row r="446" s="19" customFormat="1">
      <c r="B446" s="25"/>
      <c r="F446" s="20" t="s">
        <v>2585</v>
      </c>
      <c r="AA446" s="28"/>
    </row>
    <row r="447" s="19" customFormat="1">
      <c r="B447" s="25"/>
      <c r="F447" s="20" t="s">
        <v>2586</v>
      </c>
      <c r="AA447" s="28"/>
    </row>
    <row r="448" s="19" customFormat="1">
      <c r="B448" s="25"/>
      <c r="F448" s="20" t="s">
        <v>2475</v>
      </c>
      <c r="AA448" s="28"/>
    </row>
    <row r="449" s="19" customFormat="1">
      <c r="B449" s="25"/>
      <c r="F449" s="20" t="s">
        <v>2476</v>
      </c>
      <c r="AA449" s="28"/>
    </row>
    <row r="450" s="19" customFormat="1">
      <c r="B450" s="25"/>
      <c r="E450" s="20" t="s">
        <v>2477</v>
      </c>
      <c r="AA450" s="28"/>
    </row>
    <row r="451" s="19" customFormat="1">
      <c r="B451" s="25"/>
      <c r="E451" s="20" t="s">
        <v>2462</v>
      </c>
      <c r="AA451" s="28"/>
    </row>
    <row r="452" s="19" customFormat="1">
      <c r="B452" s="25"/>
      <c r="F452" s="20" t="s">
        <v>2853</v>
      </c>
      <c r="AA452" s="28"/>
    </row>
    <row r="453" s="19" customFormat="1">
      <c r="B453" s="25"/>
      <c r="F453" s="20" t="s">
        <v>2478</v>
      </c>
      <c r="AA453" s="28"/>
    </row>
    <row r="454" s="19" customFormat="1">
      <c r="B454" s="25"/>
      <c r="F454" s="20" t="s">
        <v>2464</v>
      </c>
      <c r="AA454" s="28"/>
    </row>
    <row r="455" s="19" customFormat="1">
      <c r="B455" s="25"/>
      <c r="F455" s="20" t="s">
        <v>2465</v>
      </c>
      <c r="AA455" s="28"/>
    </row>
    <row r="456" s="19" customFormat="1">
      <c r="B456" s="25"/>
      <c r="F456" s="20" t="s">
        <v>2466</v>
      </c>
      <c r="AA456" s="28"/>
    </row>
    <row r="457" s="19" customFormat="1">
      <c r="B457" s="25"/>
      <c r="F457" s="20" t="s">
        <v>2581</v>
      </c>
      <c r="AA457" s="28"/>
    </row>
    <row r="458" s="19" customFormat="1">
      <c r="B458" s="25"/>
      <c r="F458" s="20" t="s">
        <v>2468</v>
      </c>
      <c r="AA458" s="28"/>
    </row>
    <row r="459" s="19" customFormat="1">
      <c r="B459" s="25"/>
      <c r="F459" s="20" t="s">
        <v>2582</v>
      </c>
      <c r="AA459" s="28"/>
    </row>
    <row r="460" s="19" customFormat="1">
      <c r="B460" s="25"/>
      <c r="F460" s="20" t="s">
        <v>2583</v>
      </c>
      <c r="AA460" s="28"/>
    </row>
    <row r="461" s="19" customFormat="1">
      <c r="B461" s="25"/>
      <c r="F461" s="20" t="s">
        <v>2471</v>
      </c>
      <c r="AA461" s="28"/>
    </row>
    <row r="462" s="19" customFormat="1">
      <c r="B462" s="25"/>
      <c r="F462" s="20" t="s">
        <v>2596</v>
      </c>
      <c r="AA462" s="28"/>
    </row>
    <row r="463" s="19" customFormat="1">
      <c r="B463" s="25"/>
      <c r="F463" s="20" t="s">
        <v>2585</v>
      </c>
      <c r="AA463" s="28"/>
    </row>
    <row r="464" s="19" customFormat="1">
      <c r="B464" s="25"/>
      <c r="F464" s="20" t="s">
        <v>2586</v>
      </c>
      <c r="AA464" s="28"/>
    </row>
    <row r="465" s="19" customFormat="1">
      <c r="B465" s="25"/>
      <c r="F465" s="20" t="s">
        <v>2591</v>
      </c>
      <c r="AA465" s="28"/>
    </row>
    <row r="466" s="19" customFormat="1">
      <c r="B466" s="25"/>
      <c r="F466" s="20" t="s">
        <v>2590</v>
      </c>
      <c r="AA466" s="28"/>
    </row>
    <row r="467" s="19" customFormat="1">
      <c r="B467" s="25"/>
      <c r="E467" s="20" t="s">
        <v>2477</v>
      </c>
      <c r="AA467" s="28"/>
    </row>
    <row r="468" s="19" customFormat="1">
      <c r="B468" s="25"/>
      <c r="D468" s="20" t="s">
        <v>2479</v>
      </c>
      <c r="AA468" s="28"/>
    </row>
    <row r="469" s="19" customFormat="1">
      <c r="B469" s="25"/>
      <c r="D469" s="20" t="s">
        <v>130</v>
      </c>
      <c r="AA469" s="28"/>
    </row>
    <row r="470" s="19" customFormat="1">
      <c r="B470" s="25"/>
      <c r="E470" s="20" t="s">
        <v>2493</v>
      </c>
      <c r="AA470" s="28"/>
    </row>
    <row r="471" s="19" customFormat="1">
      <c r="B471" s="25"/>
      <c r="F471" s="20" t="s">
        <v>2854</v>
      </c>
      <c r="AA471" s="28"/>
    </row>
    <row r="472" s="19" customFormat="1">
      <c r="B472" s="25"/>
      <c r="F472" s="20" t="s">
        <v>2855</v>
      </c>
      <c r="AA472" s="28"/>
    </row>
    <row r="473" s="19" customFormat="1">
      <c r="B473" s="25"/>
      <c r="F473" s="20" t="s">
        <v>2689</v>
      </c>
      <c r="AA473" s="28"/>
    </row>
    <row r="474" s="19" customFormat="1">
      <c r="B474" s="25"/>
      <c r="E474" s="20" t="s">
        <v>2497</v>
      </c>
      <c r="AA474" s="28"/>
    </row>
    <row r="475" s="19" customFormat="1">
      <c r="B475" s="25"/>
      <c r="E475" s="20" t="s">
        <v>2493</v>
      </c>
      <c r="AA475" s="28"/>
    </row>
    <row r="476" s="19" customFormat="1">
      <c r="B476" s="25"/>
      <c r="F476" s="20" t="s">
        <v>2854</v>
      </c>
      <c r="AA476" s="28"/>
    </row>
    <row r="477" s="19" customFormat="1">
      <c r="B477" s="25"/>
      <c r="F477" s="20" t="s">
        <v>2856</v>
      </c>
      <c r="AA477" s="28"/>
    </row>
    <row r="478" s="19" customFormat="1">
      <c r="B478" s="25"/>
      <c r="F478" s="20" t="s">
        <v>2608</v>
      </c>
      <c r="AA478" s="28"/>
    </row>
    <row r="479" s="19" customFormat="1">
      <c r="B479" s="25"/>
      <c r="E479" s="20" t="s">
        <v>2497</v>
      </c>
      <c r="AA479" s="28"/>
    </row>
    <row r="480" s="19" customFormat="1">
      <c r="B480" s="25"/>
      <c r="D480" s="20" t="s">
        <v>2498</v>
      </c>
      <c r="AA480" s="28"/>
    </row>
    <row r="481" s="19" customFormat="1">
      <c r="B481" s="25"/>
      <c r="D481" s="20" t="s">
        <v>132</v>
      </c>
      <c r="AA481" s="28"/>
    </row>
    <row r="482" s="19" customFormat="1">
      <c r="B482" s="25"/>
      <c r="E482" s="20" t="s">
        <v>2816</v>
      </c>
      <c r="AA482" s="28"/>
    </row>
    <row r="483" s="19" customFormat="1">
      <c r="B483" s="25"/>
      <c r="D483" s="20" t="s">
        <v>2500</v>
      </c>
      <c r="AA483" s="28"/>
    </row>
    <row r="484" s="19" customFormat="1">
      <c r="B484" s="25"/>
      <c r="C484" s="20" t="s">
        <v>2509</v>
      </c>
      <c r="AA484" s="28"/>
    </row>
    <row r="485" s="19" customFormat="1">
      <c r="B485" s="26" t="s">
        <v>2510</v>
      </c>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9"/>
    </row>
    <row r="486"/>
  </sheetData>
  <mergeCells>
    <mergeCell ref="A1:AD1"/>
    <mergeCell ref="B5:U5"/>
    <mergeCell ref="B6:U6"/>
    <mergeCell ref="B7:U7"/>
    <mergeCell ref="C8:V8"/>
    <mergeCell ref="C9:V9"/>
    <mergeCell ref="D10:W10"/>
    <mergeCell ref="D11:W11"/>
    <mergeCell ref="D12:W12"/>
    <mergeCell ref="D13:W13"/>
    <mergeCell ref="D14:W14"/>
    <mergeCell ref="C15:V15"/>
    <mergeCell ref="C16:V16"/>
    <mergeCell ref="D17:W17"/>
    <mergeCell ref="E18:X18"/>
    <mergeCell ref="E19:X19"/>
    <mergeCell ref="E20:X20"/>
    <mergeCell ref="D21:W21"/>
    <mergeCell ref="D22:W22"/>
    <mergeCell ref="E23:X23"/>
    <mergeCell ref="E24:X24"/>
    <mergeCell ref="E25:X25"/>
    <mergeCell ref="E26:X26"/>
    <mergeCell ref="E27:X27"/>
    <mergeCell ref="E28:X28"/>
    <mergeCell ref="E29:X29"/>
    <mergeCell ref="E30:X30"/>
    <mergeCell ref="E31:X31"/>
    <mergeCell ref="E32:X32"/>
    <mergeCell ref="E33:X33"/>
    <mergeCell ref="E34:X34"/>
    <mergeCell ref="E35:X35"/>
    <mergeCell ref="F36:Y36"/>
    <mergeCell ref="E37:X37"/>
    <mergeCell ref="D38:W38"/>
    <mergeCell ref="D39:W39"/>
    <mergeCell ref="E40:X40"/>
    <mergeCell ref="F41:Y41"/>
    <mergeCell ref="F42:Y42"/>
    <mergeCell ref="G43:Z43"/>
    <mergeCell ref="G44:Z44"/>
    <mergeCell ref="G45:Z45"/>
    <mergeCell ref="G46:Z46"/>
    <mergeCell ref="F47:Y47"/>
    <mergeCell ref="E48:X48"/>
    <mergeCell ref="D49:W49"/>
    <mergeCell ref="D50:W50"/>
    <mergeCell ref="E51:X51"/>
    <mergeCell ref="F52:Y52"/>
    <mergeCell ref="F53:Y53"/>
    <mergeCell ref="E54:X54"/>
    <mergeCell ref="D55:W55"/>
    <mergeCell ref="D56:W56"/>
    <mergeCell ref="E57:X57"/>
    <mergeCell ref="E58:X58"/>
    <mergeCell ref="E59:X59"/>
    <mergeCell ref="E60:X60"/>
    <mergeCell ref="E61:X61"/>
    <mergeCell ref="E62:X62"/>
    <mergeCell ref="E63:X63"/>
    <mergeCell ref="E64:X64"/>
    <mergeCell ref="E65:X65"/>
    <mergeCell ref="E66:X66"/>
    <mergeCell ref="E67:X67"/>
    <mergeCell ref="E68:X68"/>
    <mergeCell ref="E69:X69"/>
    <mergeCell ref="E70:X70"/>
    <mergeCell ref="E71:X71"/>
    <mergeCell ref="E72:X72"/>
    <mergeCell ref="E73:X73"/>
    <mergeCell ref="E74:X74"/>
    <mergeCell ref="E75:X75"/>
    <mergeCell ref="E76:X76"/>
    <mergeCell ref="E77:X77"/>
    <mergeCell ref="E78:X78"/>
    <mergeCell ref="E79:X79"/>
    <mergeCell ref="E80:X80"/>
    <mergeCell ref="D81:W81"/>
    <mergeCell ref="D82:W82"/>
    <mergeCell ref="E83:X83"/>
    <mergeCell ref="E84:X84"/>
    <mergeCell ref="E85:X85"/>
    <mergeCell ref="E86:X86"/>
    <mergeCell ref="E87:X87"/>
    <mergeCell ref="E88:X88"/>
    <mergeCell ref="E89:X89"/>
    <mergeCell ref="E90:X90"/>
    <mergeCell ref="E91:X91"/>
    <mergeCell ref="E92:X92"/>
    <mergeCell ref="E93:X93"/>
    <mergeCell ref="E94:X94"/>
    <mergeCell ref="E95:X95"/>
    <mergeCell ref="E96:X96"/>
    <mergeCell ref="E97:X97"/>
    <mergeCell ref="E98:X98"/>
    <mergeCell ref="E99:X99"/>
    <mergeCell ref="E100:X100"/>
    <mergeCell ref="E101:X101"/>
    <mergeCell ref="E102:X102"/>
    <mergeCell ref="E103:X103"/>
    <mergeCell ref="D104:W104"/>
    <mergeCell ref="D105:W105"/>
    <mergeCell ref="E106:X106"/>
    <mergeCell ref="F107:Y107"/>
    <mergeCell ref="F108:Y108"/>
    <mergeCell ref="F109:Y109"/>
    <mergeCell ref="F110:Y110"/>
    <mergeCell ref="F111:Y111"/>
    <mergeCell ref="F112:Y112"/>
    <mergeCell ref="E113:X113"/>
    <mergeCell ref="E114:X114"/>
    <mergeCell ref="F115:Y115"/>
    <mergeCell ref="F116:Y116"/>
    <mergeCell ref="F117:Y117"/>
    <mergeCell ref="F118:Y118"/>
    <mergeCell ref="F119:Y119"/>
    <mergeCell ref="F120:Y120"/>
    <mergeCell ref="E121:X121"/>
    <mergeCell ref="D122:W122"/>
    <mergeCell ref="D123:W123"/>
    <mergeCell ref="E124:X124"/>
    <mergeCell ref="F125:Y125"/>
    <mergeCell ref="F126:Y126"/>
    <mergeCell ref="E127:X127"/>
    <mergeCell ref="D128:W128"/>
    <mergeCell ref="D129:W129"/>
    <mergeCell ref="E130:X130"/>
    <mergeCell ref="F131:Y131"/>
    <mergeCell ref="F132:Y132"/>
    <mergeCell ref="F133:Y133"/>
    <mergeCell ref="F134:Y134"/>
    <mergeCell ref="F135:Y135"/>
    <mergeCell ref="F136:Y136"/>
    <mergeCell ref="F137:Y137"/>
    <mergeCell ref="F138:Y138"/>
    <mergeCell ref="F139:Y139"/>
    <mergeCell ref="F140:Y140"/>
    <mergeCell ref="F141:Y141"/>
    <mergeCell ref="F142:Y142"/>
    <mergeCell ref="F143:Y143"/>
    <mergeCell ref="F144:Y144"/>
    <mergeCell ref="F145:Y145"/>
    <mergeCell ref="E146:X146"/>
    <mergeCell ref="E147:X147"/>
    <mergeCell ref="F148:Y148"/>
    <mergeCell ref="F149:Y149"/>
    <mergeCell ref="F150:Y150"/>
    <mergeCell ref="F151:Y151"/>
    <mergeCell ref="F152:Y152"/>
    <mergeCell ref="F153:Y153"/>
    <mergeCell ref="F154:Y154"/>
    <mergeCell ref="F155:Y155"/>
    <mergeCell ref="F156:Y156"/>
    <mergeCell ref="F157:Y157"/>
    <mergeCell ref="F158:Y158"/>
    <mergeCell ref="F159:Y159"/>
    <mergeCell ref="F160:Y160"/>
    <mergeCell ref="F161:Y161"/>
    <mergeCell ref="F162:Y162"/>
    <mergeCell ref="E163:X163"/>
    <mergeCell ref="E164:X164"/>
    <mergeCell ref="F165:Y165"/>
    <mergeCell ref="F166:Y166"/>
    <mergeCell ref="F167:Y167"/>
    <mergeCell ref="F168:Y168"/>
    <mergeCell ref="F169:Y169"/>
    <mergeCell ref="F170:Y170"/>
    <mergeCell ref="F171:Y171"/>
    <mergeCell ref="F172:Y172"/>
    <mergeCell ref="F173:Y173"/>
    <mergeCell ref="F174:Y174"/>
    <mergeCell ref="F175:Y175"/>
    <mergeCell ref="F176:Y176"/>
    <mergeCell ref="F177:Y177"/>
    <mergeCell ref="F178:Y178"/>
    <mergeCell ref="F179:Y179"/>
    <mergeCell ref="E180:X180"/>
    <mergeCell ref="D181:W181"/>
    <mergeCell ref="D182:W182"/>
    <mergeCell ref="E183:X183"/>
    <mergeCell ref="F184:Y184"/>
    <mergeCell ref="F185:Y185"/>
    <mergeCell ref="F186:Y186"/>
    <mergeCell ref="E187:X187"/>
    <mergeCell ref="E188:X188"/>
    <mergeCell ref="F189:Y189"/>
    <mergeCell ref="F190:Y190"/>
    <mergeCell ref="F191:Y191"/>
    <mergeCell ref="E192:X192"/>
    <mergeCell ref="D193:W193"/>
    <mergeCell ref="D194:W194"/>
    <mergeCell ref="E195:X195"/>
    <mergeCell ref="D196:W196"/>
    <mergeCell ref="D197:W197"/>
    <mergeCell ref="E198:X198"/>
    <mergeCell ref="F199:Y199"/>
    <mergeCell ref="G200:Z200"/>
    <mergeCell ref="G201:Z201"/>
    <mergeCell ref="G202:Z202"/>
    <mergeCell ref="G203:Z203"/>
    <mergeCell ref="F204:Y204"/>
    <mergeCell ref="F205:Y205"/>
    <mergeCell ref="F206:Y206"/>
    <mergeCell ref="F207:Y207"/>
    <mergeCell ref="F208:Y208"/>
    <mergeCell ref="G209:Z209"/>
    <mergeCell ref="H210:AA210"/>
    <mergeCell ref="H211:AA211"/>
    <mergeCell ref="H212:AA212"/>
    <mergeCell ref="H213:AA213"/>
    <mergeCell ref="G214:Z214"/>
    <mergeCell ref="F215:Y215"/>
    <mergeCell ref="E216:X216"/>
    <mergeCell ref="E217:X217"/>
    <mergeCell ref="F218:Y218"/>
    <mergeCell ref="G219:Z219"/>
    <mergeCell ref="G220:Z220"/>
    <mergeCell ref="G221:Z221"/>
    <mergeCell ref="G222:Z222"/>
    <mergeCell ref="F223:Y223"/>
    <mergeCell ref="F224:Y224"/>
    <mergeCell ref="F225:Y225"/>
    <mergeCell ref="F226:Y226"/>
    <mergeCell ref="F227:Y227"/>
    <mergeCell ref="G228:Z228"/>
    <mergeCell ref="H229:AA229"/>
    <mergeCell ref="H230:AA230"/>
    <mergeCell ref="H231:AA231"/>
    <mergeCell ref="H232:AA232"/>
    <mergeCell ref="G233:Z233"/>
    <mergeCell ref="F234:Y234"/>
    <mergeCell ref="E235:X235"/>
    <mergeCell ref="E236:X236"/>
    <mergeCell ref="F237:Y237"/>
    <mergeCell ref="G238:Z238"/>
    <mergeCell ref="G239:Z239"/>
    <mergeCell ref="G240:Z240"/>
    <mergeCell ref="F241:Y241"/>
    <mergeCell ref="F242:Y242"/>
    <mergeCell ref="F243:Y243"/>
    <mergeCell ref="F244:Y244"/>
    <mergeCell ref="F245:Y245"/>
    <mergeCell ref="G246:Z246"/>
    <mergeCell ref="F247:Y247"/>
    <mergeCell ref="E248:X248"/>
    <mergeCell ref="E249:X249"/>
    <mergeCell ref="F250:Y250"/>
    <mergeCell ref="F251:Y251"/>
    <mergeCell ref="F252:Y252"/>
    <mergeCell ref="E253:X253"/>
    <mergeCell ref="D254:W254"/>
    <mergeCell ref="D255:W255"/>
    <mergeCell ref="E256:X256"/>
    <mergeCell ref="F257:Y257"/>
    <mergeCell ref="F258:Y258"/>
    <mergeCell ref="F259:Y259"/>
    <mergeCell ref="F260:Y260"/>
    <mergeCell ref="F261:Y261"/>
    <mergeCell ref="F262:Y262"/>
    <mergeCell ref="E263:X263"/>
    <mergeCell ref="E264:X264"/>
    <mergeCell ref="F265:Y265"/>
    <mergeCell ref="F266:Y266"/>
    <mergeCell ref="F267:Y267"/>
    <mergeCell ref="F268:Y268"/>
    <mergeCell ref="F269:Y269"/>
    <mergeCell ref="E270:X270"/>
    <mergeCell ref="E271:X271"/>
    <mergeCell ref="F272:Y272"/>
    <mergeCell ref="F273:Y273"/>
    <mergeCell ref="F274:Y274"/>
    <mergeCell ref="F275:Y275"/>
    <mergeCell ref="F276:Y276"/>
    <mergeCell ref="F277:Y277"/>
    <mergeCell ref="E278:X278"/>
    <mergeCell ref="D279:W279"/>
    <mergeCell ref="D280:W280"/>
    <mergeCell ref="E281:X281"/>
    <mergeCell ref="F282:Y282"/>
    <mergeCell ref="F283:Y283"/>
    <mergeCell ref="F284:Y284"/>
    <mergeCell ref="G285:Z285"/>
    <mergeCell ref="G286:Z286"/>
    <mergeCell ref="G287:Z287"/>
    <mergeCell ref="G288:Z288"/>
    <mergeCell ref="G289:Z289"/>
    <mergeCell ref="F290:Y290"/>
    <mergeCell ref="F291:Y291"/>
    <mergeCell ref="F292:Y292"/>
    <mergeCell ref="E293:X293"/>
    <mergeCell ref="E294:X294"/>
    <mergeCell ref="F295:Y295"/>
    <mergeCell ref="F296:Y296"/>
    <mergeCell ref="F297:Y297"/>
    <mergeCell ref="E298:X298"/>
    <mergeCell ref="E299:X299"/>
    <mergeCell ref="F300:Y300"/>
    <mergeCell ref="F301:Y301"/>
    <mergeCell ref="F302:Y302"/>
    <mergeCell ref="E303:X303"/>
    <mergeCell ref="D304:W304"/>
    <mergeCell ref="C305:V305"/>
    <mergeCell ref="C306:V306"/>
    <mergeCell ref="D307:W307"/>
    <mergeCell ref="E308:X308"/>
    <mergeCell ref="E309:X309"/>
    <mergeCell ref="E310:X310"/>
    <mergeCell ref="D311:W311"/>
    <mergeCell ref="D312:W312"/>
    <mergeCell ref="E313:X313"/>
    <mergeCell ref="E314:X314"/>
    <mergeCell ref="E315:X315"/>
    <mergeCell ref="E316:X316"/>
    <mergeCell ref="E317:X317"/>
    <mergeCell ref="E318:X318"/>
    <mergeCell ref="E319:X319"/>
    <mergeCell ref="E320:X320"/>
    <mergeCell ref="E321:X321"/>
    <mergeCell ref="E322:X322"/>
    <mergeCell ref="E323:X323"/>
    <mergeCell ref="E324:X324"/>
    <mergeCell ref="E325:X325"/>
    <mergeCell ref="F326:Y326"/>
    <mergeCell ref="E327:X327"/>
    <mergeCell ref="D328:W328"/>
    <mergeCell ref="D329:W329"/>
    <mergeCell ref="E330:X330"/>
    <mergeCell ref="F331:Y331"/>
    <mergeCell ref="F332:Y332"/>
    <mergeCell ref="G333:Z333"/>
    <mergeCell ref="G334:Z334"/>
    <mergeCell ref="G335:Z335"/>
    <mergeCell ref="F336:Y336"/>
    <mergeCell ref="E337:X337"/>
    <mergeCell ref="D338:W338"/>
    <mergeCell ref="D339:W339"/>
    <mergeCell ref="E340:X340"/>
    <mergeCell ref="F341:Y341"/>
    <mergeCell ref="E342:X342"/>
    <mergeCell ref="D343:W343"/>
    <mergeCell ref="D344:W344"/>
    <mergeCell ref="E345:X345"/>
    <mergeCell ref="E346:X346"/>
    <mergeCell ref="E347:X347"/>
    <mergeCell ref="E348:X348"/>
    <mergeCell ref="E349:X349"/>
    <mergeCell ref="E350:X350"/>
    <mergeCell ref="E351:X351"/>
    <mergeCell ref="E352:X352"/>
    <mergeCell ref="E353:X353"/>
    <mergeCell ref="E354:X354"/>
    <mergeCell ref="E355:X355"/>
    <mergeCell ref="E356:X356"/>
    <mergeCell ref="E357:X357"/>
    <mergeCell ref="E358:X358"/>
    <mergeCell ref="E359:X359"/>
    <mergeCell ref="E360:X360"/>
    <mergeCell ref="E361:X361"/>
    <mergeCell ref="E362:X362"/>
    <mergeCell ref="E363:X363"/>
    <mergeCell ref="E364:X364"/>
    <mergeCell ref="E365:X365"/>
    <mergeCell ref="E366:X366"/>
    <mergeCell ref="E367:X367"/>
    <mergeCell ref="E368:X368"/>
    <mergeCell ref="D369:W369"/>
    <mergeCell ref="D370:W370"/>
    <mergeCell ref="E371:X371"/>
    <mergeCell ref="E372:X372"/>
    <mergeCell ref="E373:X373"/>
    <mergeCell ref="E374:X374"/>
    <mergeCell ref="E375:X375"/>
    <mergeCell ref="E376:X376"/>
    <mergeCell ref="E377:X377"/>
    <mergeCell ref="E378:X378"/>
    <mergeCell ref="E379:X379"/>
    <mergeCell ref="E380:X380"/>
    <mergeCell ref="E381:X381"/>
    <mergeCell ref="E382:X382"/>
    <mergeCell ref="E383:X383"/>
    <mergeCell ref="E384:X384"/>
    <mergeCell ref="E385:X385"/>
    <mergeCell ref="E386:X386"/>
    <mergeCell ref="E387:X387"/>
    <mergeCell ref="E388:X388"/>
    <mergeCell ref="E389:X389"/>
    <mergeCell ref="E390:X390"/>
    <mergeCell ref="E391:X391"/>
    <mergeCell ref="D392:W392"/>
    <mergeCell ref="D393:W393"/>
    <mergeCell ref="E394:X394"/>
    <mergeCell ref="F395:Y395"/>
    <mergeCell ref="F396:Y396"/>
    <mergeCell ref="E397:X397"/>
    <mergeCell ref="D398:W398"/>
    <mergeCell ref="D399:W399"/>
    <mergeCell ref="E400:X400"/>
    <mergeCell ref="F401:Y401"/>
    <mergeCell ref="F402:Y402"/>
    <mergeCell ref="F403:Y403"/>
    <mergeCell ref="F404:Y404"/>
    <mergeCell ref="F405:Y405"/>
    <mergeCell ref="F406:Y406"/>
    <mergeCell ref="F407:Y407"/>
    <mergeCell ref="F408:Y408"/>
    <mergeCell ref="F409:Y409"/>
    <mergeCell ref="F410:Y410"/>
    <mergeCell ref="F411:Y411"/>
    <mergeCell ref="F412:Y412"/>
    <mergeCell ref="F413:Y413"/>
    <mergeCell ref="F414:Y414"/>
    <mergeCell ref="F415:Y415"/>
    <mergeCell ref="E416:X416"/>
    <mergeCell ref="E417:X417"/>
    <mergeCell ref="F418:Y418"/>
    <mergeCell ref="F419:Y419"/>
    <mergeCell ref="F420:Y420"/>
    <mergeCell ref="F421:Y421"/>
    <mergeCell ref="F422:Y422"/>
    <mergeCell ref="F423:Y423"/>
    <mergeCell ref="F424:Y424"/>
    <mergeCell ref="F425:Y425"/>
    <mergeCell ref="F426:Y426"/>
    <mergeCell ref="F427:Y427"/>
    <mergeCell ref="F428:Y428"/>
    <mergeCell ref="F429:Y429"/>
    <mergeCell ref="F430:Y430"/>
    <mergeCell ref="F431:Y431"/>
    <mergeCell ref="F432:Y432"/>
    <mergeCell ref="E433:X433"/>
    <mergeCell ref="E434:X434"/>
    <mergeCell ref="F435:Y435"/>
    <mergeCell ref="F436:Y436"/>
    <mergeCell ref="F437:Y437"/>
    <mergeCell ref="F438:Y438"/>
    <mergeCell ref="F439:Y439"/>
    <mergeCell ref="F440:Y440"/>
    <mergeCell ref="F441:Y441"/>
    <mergeCell ref="F442:Y442"/>
    <mergeCell ref="F443:Y443"/>
    <mergeCell ref="F444:Y444"/>
    <mergeCell ref="F445:Y445"/>
    <mergeCell ref="F446:Y446"/>
    <mergeCell ref="F447:Y447"/>
    <mergeCell ref="F448:Y448"/>
    <mergeCell ref="F449:Y449"/>
    <mergeCell ref="E450:X450"/>
    <mergeCell ref="E451:X451"/>
    <mergeCell ref="F452:Y452"/>
    <mergeCell ref="F453:Y453"/>
    <mergeCell ref="F454:Y454"/>
    <mergeCell ref="F455:Y455"/>
    <mergeCell ref="F456:Y456"/>
    <mergeCell ref="F457:Y457"/>
    <mergeCell ref="F458:Y458"/>
    <mergeCell ref="F459:Y459"/>
    <mergeCell ref="F460:Y460"/>
    <mergeCell ref="F461:Y461"/>
    <mergeCell ref="F462:Y462"/>
    <mergeCell ref="F463:Y463"/>
    <mergeCell ref="F464:Y464"/>
    <mergeCell ref="F465:Y465"/>
    <mergeCell ref="F466:Y466"/>
    <mergeCell ref="E467:X467"/>
    <mergeCell ref="D468:W468"/>
    <mergeCell ref="D469:W469"/>
    <mergeCell ref="E470:X470"/>
    <mergeCell ref="F471:Y471"/>
    <mergeCell ref="F472:Y472"/>
    <mergeCell ref="F473:Y473"/>
    <mergeCell ref="E474:X474"/>
    <mergeCell ref="E475:X475"/>
    <mergeCell ref="F476:Y476"/>
    <mergeCell ref="F477:Y477"/>
    <mergeCell ref="F478:Y478"/>
    <mergeCell ref="E479:X479"/>
    <mergeCell ref="D480:W480"/>
    <mergeCell ref="D481:W481"/>
    <mergeCell ref="E482:X482"/>
    <mergeCell ref="D483:W483"/>
    <mergeCell ref="C484:V484"/>
    <mergeCell ref="B485:U485"/>
  </mergeCells>
  <headerFooter/>
</worksheet>
</file>

<file path=xl/worksheets/sheet12.xml><?xml version="1.0" encoding="utf-8"?>
<worksheet xmlns:r="http://schemas.openxmlformats.org/officeDocument/2006/relationships" xmlns="http://schemas.openxmlformats.org/spreadsheetml/2006/main">
  <dimension ref="A1:U1926"/>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s>
  <sheetData>
    <row r="1" s="1" customFormat="1">
      <c r="A1" s="2" t="s">
        <v>0</v>
      </c>
    </row>
    <row r="2"/>
    <row r="3"/>
    <row r="4"/>
    <row r="5">
      <c r="B5" s="32" t="s">
        <v>3031</v>
      </c>
      <c r="C5" s="30"/>
      <c r="D5" s="30"/>
      <c r="E5" s="30"/>
      <c r="F5" s="30"/>
      <c r="G5" s="30"/>
      <c r="H5" s="30"/>
      <c r="I5" s="30"/>
      <c r="J5" s="30"/>
      <c r="K5" s="30"/>
      <c r="L5" s="30"/>
      <c r="M5" s="30"/>
      <c r="N5" s="30"/>
      <c r="O5" s="30"/>
      <c r="P5" s="30"/>
      <c r="Q5" s="30"/>
      <c r="R5" s="30"/>
      <c r="S5" s="30"/>
      <c r="T5" s="30"/>
      <c r="U5" s="35"/>
    </row>
    <row r="6">
      <c r="B6" s="33" t="s">
        <v>3032</v>
      </c>
      <c r="U6" s="36"/>
    </row>
    <row r="7">
      <c r="B7" s="33" t="s">
        <v>3033</v>
      </c>
      <c r="U7" s="36"/>
    </row>
    <row r="8">
      <c r="B8" s="33" t="s">
        <v>3034</v>
      </c>
      <c r="U8" s="36"/>
    </row>
    <row r="9">
      <c r="B9" s="33" t="s">
        <v>3035</v>
      </c>
      <c r="U9" s="36"/>
    </row>
    <row r="10">
      <c r="B10" s="33" t="s">
        <v>3036</v>
      </c>
      <c r="U10" s="36"/>
    </row>
    <row r="11">
      <c r="B11" s="33" t="s">
        <v>3037</v>
      </c>
      <c r="U11" s="36"/>
    </row>
    <row r="12">
      <c r="B12" s="33" t="s">
        <v>3038</v>
      </c>
      <c r="U12" s="36"/>
    </row>
    <row r="13">
      <c r="B13" s="33" t="s">
        <v>3039</v>
      </c>
      <c r="U13" s="36"/>
    </row>
    <row r="14">
      <c r="B14" s="33" t="s">
        <v>3040</v>
      </c>
      <c r="U14" s="36"/>
    </row>
    <row r="15">
      <c r="B15" s="33" t="s">
        <v>3041</v>
      </c>
      <c r="U15" s="36"/>
    </row>
    <row r="16">
      <c r="B16" s="33" t="s">
        <v>3042</v>
      </c>
      <c r="U16" s="36"/>
    </row>
    <row r="17">
      <c r="B17" s="33" t="s">
        <v>3043</v>
      </c>
      <c r="U17" s="36"/>
    </row>
    <row r="18">
      <c r="B18" s="33" t="s">
        <v>3044</v>
      </c>
      <c r="U18" s="36"/>
    </row>
    <row r="19">
      <c r="B19" s="33" t="s">
        <v>3045</v>
      </c>
      <c r="U19" s="36"/>
    </row>
    <row r="20">
      <c r="B20" s="33" t="s">
        <v>3046</v>
      </c>
      <c r="U20" s="36"/>
    </row>
    <row r="21">
      <c r="B21" s="33" t="s">
        <v>3047</v>
      </c>
      <c r="U21" s="36"/>
    </row>
    <row r="22">
      <c r="B22" s="33" t="s">
        <v>3036</v>
      </c>
      <c r="U22" s="36"/>
    </row>
    <row r="23">
      <c r="B23" s="33" t="s">
        <v>3048</v>
      </c>
      <c r="U23" s="36"/>
    </row>
    <row r="24">
      <c r="B24" s="33" t="s">
        <v>3049</v>
      </c>
      <c r="U24" s="36"/>
    </row>
    <row r="25">
      <c r="B25" s="33" t="s">
        <v>3050</v>
      </c>
      <c r="U25" s="36"/>
    </row>
    <row r="26">
      <c r="B26" s="33" t="s">
        <v>3051</v>
      </c>
      <c r="U26" s="36"/>
    </row>
    <row r="27">
      <c r="B27" s="33" t="s">
        <v>3052</v>
      </c>
      <c r="U27" s="36"/>
    </row>
    <row r="28">
      <c r="B28" s="33" t="s">
        <v>3040</v>
      </c>
      <c r="U28" s="36"/>
    </row>
    <row r="29">
      <c r="B29" s="33" t="s">
        <v>3041</v>
      </c>
      <c r="U29" s="36"/>
    </row>
    <row r="30">
      <c r="B30" s="33" t="s">
        <v>3053</v>
      </c>
      <c r="U30" s="36"/>
    </row>
    <row r="31">
      <c r="B31" s="33" t="s">
        <v>3043</v>
      </c>
      <c r="U31" s="36"/>
    </row>
    <row r="32">
      <c r="B32" s="33" t="s">
        <v>3054</v>
      </c>
      <c r="U32" s="36"/>
    </row>
    <row r="33">
      <c r="B33" s="33" t="s">
        <v>3055</v>
      </c>
      <c r="U33" s="36"/>
    </row>
    <row r="34">
      <c r="B34" s="33" t="s">
        <v>3045</v>
      </c>
      <c r="U34" s="36"/>
    </row>
    <row r="35">
      <c r="B35" s="33" t="s">
        <v>3046</v>
      </c>
      <c r="U35" s="36"/>
    </row>
    <row r="36">
      <c r="B36" s="33" t="s">
        <v>3056</v>
      </c>
      <c r="U36" s="36"/>
    </row>
    <row r="37">
      <c r="B37" s="33" t="s">
        <v>3036</v>
      </c>
      <c r="U37" s="36"/>
    </row>
    <row r="38">
      <c r="B38" s="33" t="s">
        <v>3057</v>
      </c>
      <c r="U38" s="36"/>
    </row>
    <row r="39">
      <c r="B39" s="33" t="s">
        <v>3058</v>
      </c>
      <c r="U39" s="36"/>
    </row>
    <row r="40">
      <c r="B40" s="33" t="s">
        <v>3059</v>
      </c>
      <c r="U40" s="36"/>
    </row>
    <row r="41">
      <c r="B41" s="33" t="s">
        <v>3060</v>
      </c>
      <c r="U41" s="36"/>
    </row>
    <row r="42">
      <c r="B42" s="33" t="s">
        <v>3061</v>
      </c>
      <c r="U42" s="36"/>
    </row>
    <row r="43">
      <c r="B43" s="33" t="s">
        <v>3062</v>
      </c>
      <c r="U43" s="36"/>
    </row>
    <row r="44">
      <c r="B44" s="33" t="s">
        <v>3063</v>
      </c>
      <c r="U44" s="36"/>
    </row>
    <row r="45">
      <c r="B45" s="33" t="s">
        <v>3064</v>
      </c>
      <c r="U45" s="36"/>
    </row>
    <row r="46">
      <c r="B46" s="33" t="s">
        <v>3065</v>
      </c>
      <c r="U46" s="36"/>
    </row>
    <row r="47">
      <c r="B47" s="33" t="s">
        <v>3066</v>
      </c>
      <c r="U47" s="36"/>
    </row>
    <row r="48">
      <c r="B48" s="33" t="s">
        <v>3067</v>
      </c>
      <c r="U48" s="36"/>
    </row>
    <row r="49">
      <c r="B49" s="33" t="s">
        <v>3068</v>
      </c>
      <c r="U49" s="36"/>
    </row>
    <row r="50">
      <c r="B50" s="33" t="s">
        <v>3069</v>
      </c>
      <c r="U50" s="36"/>
    </row>
    <row r="51">
      <c r="B51" s="33" t="s">
        <v>3070</v>
      </c>
      <c r="U51" s="36"/>
    </row>
    <row r="52">
      <c r="B52" s="33" t="s">
        <v>3071</v>
      </c>
      <c r="U52" s="36"/>
    </row>
    <row r="53">
      <c r="B53" s="33" t="s">
        <v>3072</v>
      </c>
      <c r="U53" s="36"/>
    </row>
    <row r="54">
      <c r="B54" s="33" t="s">
        <v>3073</v>
      </c>
      <c r="U54" s="36"/>
    </row>
    <row r="55">
      <c r="B55" s="33" t="s">
        <v>3074</v>
      </c>
      <c r="U55" s="36"/>
    </row>
    <row r="56">
      <c r="B56" s="33" t="s">
        <v>3075</v>
      </c>
      <c r="U56" s="36"/>
    </row>
    <row r="57">
      <c r="B57" s="33" t="s">
        <v>3076</v>
      </c>
      <c r="U57" s="36"/>
    </row>
    <row r="58">
      <c r="B58" s="33" t="s">
        <v>3077</v>
      </c>
      <c r="U58" s="36"/>
    </row>
    <row r="59">
      <c r="B59" s="33" t="s">
        <v>3078</v>
      </c>
      <c r="U59" s="36"/>
    </row>
    <row r="60">
      <c r="B60" s="33" t="s">
        <v>3079</v>
      </c>
      <c r="U60" s="36"/>
    </row>
    <row r="61">
      <c r="B61" s="33" t="s">
        <v>3080</v>
      </c>
      <c r="U61" s="36"/>
    </row>
    <row r="62">
      <c r="B62" s="33" t="s">
        <v>3081</v>
      </c>
      <c r="U62" s="36"/>
    </row>
    <row r="63">
      <c r="B63" s="33" t="s">
        <v>3082</v>
      </c>
      <c r="U63" s="36"/>
    </row>
    <row r="64">
      <c r="B64" s="33" t="s">
        <v>3083</v>
      </c>
      <c r="U64" s="36"/>
    </row>
    <row r="65">
      <c r="B65" s="33" t="s">
        <v>3040</v>
      </c>
      <c r="U65" s="36"/>
    </row>
    <row r="66">
      <c r="B66" s="33" t="s">
        <v>3041</v>
      </c>
      <c r="U66" s="36"/>
    </row>
    <row r="67">
      <c r="B67" s="33" t="s">
        <v>3084</v>
      </c>
      <c r="U67" s="36"/>
    </row>
    <row r="68">
      <c r="B68" s="33" t="s">
        <v>3036</v>
      </c>
      <c r="U68" s="36"/>
    </row>
    <row r="69">
      <c r="B69" s="33" t="s">
        <v>3085</v>
      </c>
      <c r="U69" s="36"/>
    </row>
    <row r="70">
      <c r="B70" s="33" t="s">
        <v>3086</v>
      </c>
      <c r="U70" s="36"/>
    </row>
    <row r="71">
      <c r="B71" s="33" t="s">
        <v>3087</v>
      </c>
      <c r="U71" s="36"/>
    </row>
    <row r="72">
      <c r="B72" s="33" t="s">
        <v>3088</v>
      </c>
      <c r="U72" s="36"/>
    </row>
    <row r="73">
      <c r="B73" s="33" t="s">
        <v>3089</v>
      </c>
      <c r="U73" s="36"/>
    </row>
    <row r="74">
      <c r="B74" s="33" t="s">
        <v>3090</v>
      </c>
      <c r="U74" s="36"/>
    </row>
    <row r="75">
      <c r="B75" s="33" t="s">
        <v>3091</v>
      </c>
      <c r="U75" s="36"/>
    </row>
    <row r="76">
      <c r="B76" s="33" t="s">
        <v>3040</v>
      </c>
      <c r="U76" s="36"/>
    </row>
    <row r="77">
      <c r="B77" s="33" t="s">
        <v>3041</v>
      </c>
      <c r="U77" s="36"/>
    </row>
    <row r="78">
      <c r="B78" s="33" t="s">
        <v>3092</v>
      </c>
      <c r="U78" s="36"/>
    </row>
    <row r="79">
      <c r="B79" s="33" t="s">
        <v>3043</v>
      </c>
      <c r="U79" s="36"/>
    </row>
    <row r="80">
      <c r="B80" s="33" t="s">
        <v>3093</v>
      </c>
      <c r="U80" s="36"/>
    </row>
    <row r="81">
      <c r="B81" s="33" t="s">
        <v>3094</v>
      </c>
      <c r="U81" s="36"/>
    </row>
    <row r="82">
      <c r="B82" s="33" t="s">
        <v>3095</v>
      </c>
      <c r="U82" s="36"/>
    </row>
    <row r="83">
      <c r="B83" s="33" t="s">
        <v>3096</v>
      </c>
      <c r="U83" s="36"/>
    </row>
    <row r="84">
      <c r="B84" s="33" t="s">
        <v>3045</v>
      </c>
      <c r="U84" s="36"/>
    </row>
    <row r="85">
      <c r="B85" s="33" t="s">
        <v>3046</v>
      </c>
      <c r="U85" s="36"/>
    </row>
    <row r="86">
      <c r="B86" s="33" t="s">
        <v>3097</v>
      </c>
      <c r="U86" s="36"/>
    </row>
    <row r="87">
      <c r="B87" s="33" t="s">
        <v>3043</v>
      </c>
      <c r="U87" s="36"/>
    </row>
    <row r="88">
      <c r="B88" s="33" t="s">
        <v>3098</v>
      </c>
      <c r="U88" s="36"/>
    </row>
    <row r="89">
      <c r="B89" s="33" t="s">
        <v>3099</v>
      </c>
      <c r="U89" s="36"/>
    </row>
    <row r="90">
      <c r="B90" s="33" t="s">
        <v>3100</v>
      </c>
      <c r="U90" s="36"/>
    </row>
    <row r="91">
      <c r="B91" s="33" t="s">
        <v>3045</v>
      </c>
      <c r="U91" s="36"/>
    </row>
    <row r="92">
      <c r="B92" s="33" t="s">
        <v>3046</v>
      </c>
      <c r="U92" s="36"/>
    </row>
    <row r="93">
      <c r="B93" s="33" t="s">
        <v>3101</v>
      </c>
      <c r="U93" s="36"/>
    </row>
    <row r="94">
      <c r="B94" s="33" t="s">
        <v>3036</v>
      </c>
      <c r="U94" s="36"/>
    </row>
    <row r="95">
      <c r="B95" s="33" t="s">
        <v>3102</v>
      </c>
      <c r="U95" s="36"/>
    </row>
    <row r="96">
      <c r="B96" s="33" t="s">
        <v>3103</v>
      </c>
      <c r="U96" s="36"/>
    </row>
    <row r="97">
      <c r="B97" s="33" t="s">
        <v>3104</v>
      </c>
      <c r="U97" s="36"/>
    </row>
    <row r="98">
      <c r="B98" s="33" t="s">
        <v>3105</v>
      </c>
      <c r="U98" s="36"/>
    </row>
    <row r="99">
      <c r="B99" s="33" t="s">
        <v>3106</v>
      </c>
      <c r="U99" s="36"/>
    </row>
    <row r="100">
      <c r="B100" s="33" t="s">
        <v>3107</v>
      </c>
      <c r="U100" s="36"/>
    </row>
    <row r="101">
      <c r="B101" s="33" t="s">
        <v>3108</v>
      </c>
      <c r="U101" s="36"/>
    </row>
    <row r="102">
      <c r="B102" s="33" t="s">
        <v>3109</v>
      </c>
      <c r="U102" s="36"/>
    </row>
    <row r="103">
      <c r="B103" s="33" t="s">
        <v>3110</v>
      </c>
      <c r="U103" s="36"/>
    </row>
    <row r="104">
      <c r="B104" s="33" t="s">
        <v>3111</v>
      </c>
      <c r="U104" s="36"/>
    </row>
    <row r="105">
      <c r="B105" s="33" t="s">
        <v>3112</v>
      </c>
      <c r="U105" s="36"/>
    </row>
    <row r="106">
      <c r="B106" s="33" t="s">
        <v>3113</v>
      </c>
      <c r="U106" s="36"/>
    </row>
    <row r="107">
      <c r="B107" s="33" t="s">
        <v>3114</v>
      </c>
      <c r="U107" s="36"/>
    </row>
    <row r="108">
      <c r="B108" s="33" t="s">
        <v>3115</v>
      </c>
      <c r="U108" s="36"/>
    </row>
    <row r="109">
      <c r="B109" s="33" t="s">
        <v>3116</v>
      </c>
      <c r="U109" s="36"/>
    </row>
    <row r="110">
      <c r="B110" s="33" t="s">
        <v>3117</v>
      </c>
      <c r="U110" s="36"/>
    </row>
    <row r="111">
      <c r="B111" s="33" t="s">
        <v>3040</v>
      </c>
      <c r="U111" s="36"/>
    </row>
    <row r="112">
      <c r="B112" s="33" t="s">
        <v>3041</v>
      </c>
      <c r="U112" s="36"/>
    </row>
    <row r="113">
      <c r="B113" s="33" t="s">
        <v>3118</v>
      </c>
      <c r="U113" s="36"/>
    </row>
    <row r="114">
      <c r="B114" s="33" t="s">
        <v>3043</v>
      </c>
      <c r="U114" s="36"/>
    </row>
    <row r="115">
      <c r="B115" s="33" t="s">
        <v>3119</v>
      </c>
      <c r="U115" s="36"/>
    </row>
    <row r="116">
      <c r="B116" s="33" t="s">
        <v>3120</v>
      </c>
      <c r="U116" s="36"/>
    </row>
    <row r="117">
      <c r="B117" s="33" t="s">
        <v>3121</v>
      </c>
      <c r="U117" s="36"/>
    </row>
    <row r="118">
      <c r="B118" s="33" t="s">
        <v>3122</v>
      </c>
      <c r="U118" s="36"/>
    </row>
    <row r="119">
      <c r="B119" s="33" t="s">
        <v>3123</v>
      </c>
      <c r="U119" s="36"/>
    </row>
    <row r="120">
      <c r="B120" s="33" t="s">
        <v>3124</v>
      </c>
      <c r="U120" s="36"/>
    </row>
    <row r="121">
      <c r="B121" s="33" t="s">
        <v>3045</v>
      </c>
      <c r="U121" s="36"/>
    </row>
    <row r="122">
      <c r="B122" s="33" t="s">
        <v>3046</v>
      </c>
      <c r="U122" s="36"/>
    </row>
    <row r="123">
      <c r="B123" s="33" t="s">
        <v>3125</v>
      </c>
      <c r="U123" s="36"/>
    </row>
    <row r="124">
      <c r="B124" s="33" t="s">
        <v>3043</v>
      </c>
      <c r="U124" s="36"/>
    </row>
    <row r="125">
      <c r="B125" s="33" t="s">
        <v>3126</v>
      </c>
      <c r="U125" s="36"/>
    </row>
    <row r="126">
      <c r="B126" s="33" t="s">
        <v>3127</v>
      </c>
      <c r="U126" s="36"/>
    </row>
    <row r="127">
      <c r="B127" s="33" t="s">
        <v>3128</v>
      </c>
      <c r="U127" s="36"/>
    </row>
    <row r="128">
      <c r="B128" s="33" t="s">
        <v>3129</v>
      </c>
      <c r="U128" s="36"/>
    </row>
    <row r="129">
      <c r="B129" s="33" t="s">
        <v>3130</v>
      </c>
      <c r="U129" s="36"/>
    </row>
    <row r="130">
      <c r="B130" s="33" t="s">
        <v>3131</v>
      </c>
      <c r="U130" s="36"/>
    </row>
    <row r="131">
      <c r="B131" s="33" t="s">
        <v>3132</v>
      </c>
      <c r="U131" s="36"/>
    </row>
    <row r="132">
      <c r="B132" s="33" t="s">
        <v>3133</v>
      </c>
      <c r="U132" s="36"/>
    </row>
    <row r="133">
      <c r="B133" s="33" t="s">
        <v>3134</v>
      </c>
      <c r="U133" s="36"/>
    </row>
    <row r="134">
      <c r="B134" s="33" t="s">
        <v>3135</v>
      </c>
      <c r="U134" s="36"/>
    </row>
    <row r="135">
      <c r="B135" s="33" t="s">
        <v>3136</v>
      </c>
      <c r="U135" s="36"/>
    </row>
    <row r="136">
      <c r="B136" s="33" t="s">
        <v>3137</v>
      </c>
      <c r="U136" s="36"/>
    </row>
    <row r="137">
      <c r="B137" s="33" t="s">
        <v>3138</v>
      </c>
      <c r="U137" s="36"/>
    </row>
    <row r="138">
      <c r="B138" s="33" t="s">
        <v>3045</v>
      </c>
      <c r="U138" s="36"/>
    </row>
    <row r="139">
      <c r="B139" s="33" t="s">
        <v>3046</v>
      </c>
      <c r="U139" s="36"/>
    </row>
    <row r="140">
      <c r="B140" s="33" t="s">
        <v>3139</v>
      </c>
      <c r="U140" s="36"/>
    </row>
    <row r="141">
      <c r="B141" s="33" t="s">
        <v>3043</v>
      </c>
      <c r="U141" s="36"/>
    </row>
    <row r="142">
      <c r="B142" s="33" t="s">
        <v>3140</v>
      </c>
      <c r="U142" s="36"/>
    </row>
    <row r="143">
      <c r="B143" s="33" t="s">
        <v>3141</v>
      </c>
      <c r="U143" s="36"/>
    </row>
    <row r="144">
      <c r="B144" s="33" t="s">
        <v>3142</v>
      </c>
      <c r="U144" s="36"/>
    </row>
    <row r="145">
      <c r="B145" s="33" t="s">
        <v>3045</v>
      </c>
      <c r="U145" s="36"/>
    </row>
    <row r="146">
      <c r="B146" s="33" t="s">
        <v>3046</v>
      </c>
      <c r="U146" s="36"/>
    </row>
    <row r="147">
      <c r="B147" s="33" t="s">
        <v>3143</v>
      </c>
      <c r="U147" s="36"/>
    </row>
    <row r="148">
      <c r="B148" s="33" t="s">
        <v>3043</v>
      </c>
      <c r="U148" s="36"/>
    </row>
    <row r="149">
      <c r="B149" s="33" t="s">
        <v>3144</v>
      </c>
      <c r="U149" s="36"/>
    </row>
    <row r="150">
      <c r="B150" s="33" t="s">
        <v>3145</v>
      </c>
      <c r="U150" s="36"/>
    </row>
    <row r="151">
      <c r="B151" s="33" t="s">
        <v>3146</v>
      </c>
      <c r="U151" s="36"/>
    </row>
    <row r="152">
      <c r="B152" s="33" t="s">
        <v>3045</v>
      </c>
      <c r="U152" s="36"/>
    </row>
    <row r="153">
      <c r="B153" s="33" t="s">
        <v>3046</v>
      </c>
      <c r="U153" s="36"/>
    </row>
    <row r="154">
      <c r="B154" s="33" t="s">
        <v>3147</v>
      </c>
      <c r="U154" s="36"/>
    </row>
    <row r="155">
      <c r="B155" s="33" t="s">
        <v>3043</v>
      </c>
      <c r="U155" s="36"/>
    </row>
    <row r="156">
      <c r="B156" s="33" t="s">
        <v>3130</v>
      </c>
      <c r="U156" s="36"/>
    </row>
    <row r="157">
      <c r="B157" s="33" t="s">
        <v>3129</v>
      </c>
      <c r="U157" s="36"/>
    </row>
    <row r="158">
      <c r="B158" s="33" t="s">
        <v>3127</v>
      </c>
      <c r="U158" s="36"/>
    </row>
    <row r="159">
      <c r="B159" s="33" t="s">
        <v>3135</v>
      </c>
      <c r="U159" s="36"/>
    </row>
    <row r="160">
      <c r="B160" s="33" t="s">
        <v>3148</v>
      </c>
      <c r="U160" s="36"/>
    </row>
    <row r="161">
      <c r="B161" s="33" t="s">
        <v>3149</v>
      </c>
      <c r="U161" s="36"/>
    </row>
    <row r="162">
      <c r="B162" s="33" t="s">
        <v>3150</v>
      </c>
      <c r="U162" s="36"/>
    </row>
    <row r="163">
      <c r="B163" s="33" t="s">
        <v>3137</v>
      </c>
      <c r="U163" s="36"/>
    </row>
    <row r="164">
      <c r="B164" s="33" t="s">
        <v>3045</v>
      </c>
      <c r="U164" s="36"/>
    </row>
    <row r="165">
      <c r="B165" s="33" t="s">
        <v>3046</v>
      </c>
      <c r="U165" s="36"/>
    </row>
    <row r="166">
      <c r="B166" s="33" t="s">
        <v>3151</v>
      </c>
      <c r="U166" s="36"/>
    </row>
    <row r="167">
      <c r="B167" s="33" t="s">
        <v>3043</v>
      </c>
      <c r="U167" s="36"/>
    </row>
    <row r="168">
      <c r="B168" s="33" t="s">
        <v>3140</v>
      </c>
      <c r="U168" s="36"/>
    </row>
    <row r="169">
      <c r="B169" s="33" t="s">
        <v>3141</v>
      </c>
      <c r="U169" s="36"/>
    </row>
    <row r="170">
      <c r="B170" s="33" t="s">
        <v>3142</v>
      </c>
      <c r="U170" s="36"/>
    </row>
    <row r="171">
      <c r="B171" s="33" t="s">
        <v>3045</v>
      </c>
      <c r="U171" s="36"/>
    </row>
    <row r="172">
      <c r="B172" s="33" t="s">
        <v>3046</v>
      </c>
      <c r="U172" s="36"/>
    </row>
    <row r="173">
      <c r="B173" s="33" t="s">
        <v>3152</v>
      </c>
      <c r="U173" s="36"/>
    </row>
    <row r="174">
      <c r="B174" s="33" t="s">
        <v>3043</v>
      </c>
      <c r="U174" s="36"/>
    </row>
    <row r="175">
      <c r="B175" s="33" t="s">
        <v>3150</v>
      </c>
      <c r="U175" s="36"/>
    </row>
    <row r="176">
      <c r="B176" s="33" t="s">
        <v>3153</v>
      </c>
      <c r="U176" s="36"/>
    </row>
    <row r="177">
      <c r="B177" s="33" t="s">
        <v>3149</v>
      </c>
      <c r="U177" s="36"/>
    </row>
    <row r="178">
      <c r="B178" s="33" t="s">
        <v>3045</v>
      </c>
      <c r="U178" s="36"/>
    </row>
    <row r="179">
      <c r="B179" s="33" t="s">
        <v>3046</v>
      </c>
      <c r="U179" s="36"/>
    </row>
    <row r="180">
      <c r="B180" s="33" t="s">
        <v>3154</v>
      </c>
      <c r="U180" s="36"/>
    </row>
    <row r="181">
      <c r="B181" s="33" t="s">
        <v>3043</v>
      </c>
      <c r="U181" s="36"/>
    </row>
    <row r="182">
      <c r="B182" s="33" t="s">
        <v>3155</v>
      </c>
      <c r="U182" s="36"/>
    </row>
    <row r="183">
      <c r="B183" s="33" t="s">
        <v>3156</v>
      </c>
      <c r="U183" s="36"/>
    </row>
    <row r="184">
      <c r="B184" s="33" t="s">
        <v>3157</v>
      </c>
      <c r="U184" s="36"/>
    </row>
    <row r="185">
      <c r="B185" s="33" t="s">
        <v>3158</v>
      </c>
      <c r="U185" s="36"/>
    </row>
    <row r="186">
      <c r="B186" s="33" t="s">
        <v>3159</v>
      </c>
      <c r="U186" s="36"/>
    </row>
    <row r="187">
      <c r="B187" s="33" t="s">
        <v>3160</v>
      </c>
      <c r="U187" s="36"/>
    </row>
    <row r="188">
      <c r="B188" s="33" t="s">
        <v>3161</v>
      </c>
      <c r="U188" s="36"/>
    </row>
    <row r="189">
      <c r="B189" s="33" t="s">
        <v>3162</v>
      </c>
      <c r="U189" s="36"/>
    </row>
    <row r="190">
      <c r="B190" s="33" t="s">
        <v>3163</v>
      </c>
      <c r="U190" s="36"/>
    </row>
    <row r="191">
      <c r="B191" s="33" t="s">
        <v>3164</v>
      </c>
      <c r="U191" s="36"/>
    </row>
    <row r="192">
      <c r="B192" s="33" t="s">
        <v>3165</v>
      </c>
      <c r="U192" s="36"/>
    </row>
    <row r="193">
      <c r="B193" s="33" t="s">
        <v>3166</v>
      </c>
      <c r="U193" s="36"/>
    </row>
    <row r="194">
      <c r="B194" s="33" t="s">
        <v>3167</v>
      </c>
      <c r="U194" s="36"/>
    </row>
    <row r="195">
      <c r="B195" s="33" t="s">
        <v>3168</v>
      </c>
      <c r="U195" s="36"/>
    </row>
    <row r="196">
      <c r="B196" s="33" t="s">
        <v>3169</v>
      </c>
      <c r="U196" s="36"/>
    </row>
    <row r="197">
      <c r="B197" s="33" t="s">
        <v>3170</v>
      </c>
      <c r="U197" s="36"/>
    </row>
    <row r="198">
      <c r="B198" s="33" t="s">
        <v>3171</v>
      </c>
      <c r="U198" s="36"/>
    </row>
    <row r="199">
      <c r="B199" s="33" t="s">
        <v>3172</v>
      </c>
      <c r="U199" s="36"/>
    </row>
    <row r="200">
      <c r="B200" s="33" t="s">
        <v>3173</v>
      </c>
      <c r="U200" s="36"/>
    </row>
    <row r="201">
      <c r="B201" s="33" t="s">
        <v>3174</v>
      </c>
      <c r="U201" s="36"/>
    </row>
    <row r="202">
      <c r="B202" s="33" t="s">
        <v>3175</v>
      </c>
      <c r="U202" s="36"/>
    </row>
    <row r="203">
      <c r="B203" s="33" t="s">
        <v>3176</v>
      </c>
      <c r="U203" s="36"/>
    </row>
    <row r="204">
      <c r="B204" s="33" t="s">
        <v>3177</v>
      </c>
      <c r="U204" s="36"/>
    </row>
    <row r="205">
      <c r="B205" s="33" t="s">
        <v>3178</v>
      </c>
      <c r="U205" s="36"/>
    </row>
    <row r="206">
      <c r="B206" s="33" t="s">
        <v>3179</v>
      </c>
      <c r="U206" s="36"/>
    </row>
    <row r="207">
      <c r="B207" s="33" t="s">
        <v>3180</v>
      </c>
      <c r="U207" s="36"/>
    </row>
    <row r="208">
      <c r="B208" s="33" t="s">
        <v>3181</v>
      </c>
      <c r="U208" s="36"/>
    </row>
    <row r="209">
      <c r="B209" s="33" t="s">
        <v>3182</v>
      </c>
      <c r="U209" s="36"/>
    </row>
    <row r="210">
      <c r="B210" s="33" t="s">
        <v>3183</v>
      </c>
      <c r="U210" s="36"/>
    </row>
    <row r="211">
      <c r="B211" s="33" t="s">
        <v>3184</v>
      </c>
      <c r="U211" s="36"/>
    </row>
    <row r="212">
      <c r="B212" s="33" t="s">
        <v>3185</v>
      </c>
      <c r="U212" s="36"/>
    </row>
    <row r="213">
      <c r="B213" s="33" t="s">
        <v>3186</v>
      </c>
      <c r="U213" s="36"/>
    </row>
    <row r="214">
      <c r="B214" s="33" t="s">
        <v>3187</v>
      </c>
      <c r="U214" s="36"/>
    </row>
    <row r="215">
      <c r="B215" s="33" t="s">
        <v>3188</v>
      </c>
      <c r="U215" s="36"/>
    </row>
    <row r="216">
      <c r="B216" s="33" t="s">
        <v>3189</v>
      </c>
      <c r="U216" s="36"/>
    </row>
    <row r="217">
      <c r="B217" s="33" t="s">
        <v>3190</v>
      </c>
      <c r="U217" s="36"/>
    </row>
    <row r="218">
      <c r="B218" s="33" t="s">
        <v>3191</v>
      </c>
      <c r="U218" s="36"/>
    </row>
    <row r="219">
      <c r="B219" s="33" t="s">
        <v>3045</v>
      </c>
      <c r="U219" s="36"/>
    </row>
    <row r="220">
      <c r="B220" s="33" t="s">
        <v>3046</v>
      </c>
      <c r="U220" s="36"/>
    </row>
    <row r="221">
      <c r="B221" s="33" t="s">
        <v>3192</v>
      </c>
      <c r="U221" s="36"/>
    </row>
    <row r="222">
      <c r="B222" s="33" t="s">
        <v>3036</v>
      </c>
      <c r="U222" s="36"/>
    </row>
    <row r="223">
      <c r="B223" s="33" t="s">
        <v>3193</v>
      </c>
      <c r="U223" s="36"/>
    </row>
    <row r="224">
      <c r="B224" s="33" t="s">
        <v>3194</v>
      </c>
      <c r="U224" s="36"/>
    </row>
    <row r="225">
      <c r="B225" s="33" t="s">
        <v>3195</v>
      </c>
      <c r="U225" s="36"/>
    </row>
    <row r="226">
      <c r="B226" s="33" t="s">
        <v>3196</v>
      </c>
      <c r="U226" s="36"/>
    </row>
    <row r="227">
      <c r="B227" s="33" t="s">
        <v>3197</v>
      </c>
      <c r="U227" s="36"/>
    </row>
    <row r="228">
      <c r="B228" s="33" t="s">
        <v>3198</v>
      </c>
      <c r="U228" s="36"/>
    </row>
    <row r="229">
      <c r="B229" s="33" t="s">
        <v>3199</v>
      </c>
      <c r="U229" s="36"/>
    </row>
    <row r="230">
      <c r="B230" s="33" t="s">
        <v>3200</v>
      </c>
      <c r="U230" s="36"/>
    </row>
    <row r="231">
      <c r="B231" s="33" t="s">
        <v>3201</v>
      </c>
      <c r="U231" s="36"/>
    </row>
    <row r="232">
      <c r="B232" s="33" t="s">
        <v>3202</v>
      </c>
      <c r="U232" s="36"/>
    </row>
    <row r="233">
      <c r="B233" s="33" t="s">
        <v>3203</v>
      </c>
      <c r="U233" s="36"/>
    </row>
    <row r="234">
      <c r="B234" s="33" t="s">
        <v>3040</v>
      </c>
      <c r="U234" s="36"/>
    </row>
    <row r="235">
      <c r="B235" s="33" t="s">
        <v>3041</v>
      </c>
      <c r="U235" s="36"/>
    </row>
    <row r="236">
      <c r="B236" s="33" t="s">
        <v>3204</v>
      </c>
      <c r="U236" s="36"/>
    </row>
    <row r="237">
      <c r="B237" s="33" t="s">
        <v>3043</v>
      </c>
      <c r="U237" s="36"/>
    </row>
    <row r="238">
      <c r="B238" s="33" t="s">
        <v>3205</v>
      </c>
      <c r="U238" s="36"/>
    </row>
    <row r="239">
      <c r="B239" s="33" t="s">
        <v>3206</v>
      </c>
      <c r="U239" s="36"/>
    </row>
    <row r="240">
      <c r="B240" s="33" t="s">
        <v>3207</v>
      </c>
      <c r="U240" s="36"/>
    </row>
    <row r="241">
      <c r="B241" s="33" t="s">
        <v>3208</v>
      </c>
      <c r="U241" s="36"/>
    </row>
    <row r="242">
      <c r="B242" s="33" t="s">
        <v>3209</v>
      </c>
      <c r="U242" s="36"/>
    </row>
    <row r="243">
      <c r="B243" s="33" t="s">
        <v>3210</v>
      </c>
      <c r="U243" s="36"/>
    </row>
    <row r="244">
      <c r="B244" s="33" t="s">
        <v>3045</v>
      </c>
      <c r="U244" s="36"/>
    </row>
    <row r="245">
      <c r="B245" s="33" t="s">
        <v>3046</v>
      </c>
      <c r="U245" s="36"/>
    </row>
    <row r="246">
      <c r="B246" s="33" t="s">
        <v>3211</v>
      </c>
      <c r="U246" s="36"/>
    </row>
    <row r="247">
      <c r="B247" s="33" t="s">
        <v>3043</v>
      </c>
      <c r="U247" s="36"/>
    </row>
    <row r="248">
      <c r="B248" s="33" t="s">
        <v>3205</v>
      </c>
      <c r="U248" s="36"/>
    </row>
    <row r="249">
      <c r="B249" s="33" t="s">
        <v>3206</v>
      </c>
      <c r="U249" s="36"/>
    </row>
    <row r="250">
      <c r="B250" s="33" t="s">
        <v>3212</v>
      </c>
      <c r="U250" s="36"/>
    </row>
    <row r="251">
      <c r="B251" s="33" t="s">
        <v>3213</v>
      </c>
      <c r="U251" s="36"/>
    </row>
    <row r="252">
      <c r="B252" s="33" t="s">
        <v>3214</v>
      </c>
      <c r="U252" s="36"/>
    </row>
    <row r="253">
      <c r="B253" s="33" t="s">
        <v>3215</v>
      </c>
      <c r="U253" s="36"/>
    </row>
    <row r="254">
      <c r="B254" s="33" t="s">
        <v>3216</v>
      </c>
      <c r="U254" s="36"/>
    </row>
    <row r="255">
      <c r="B255" s="33" t="s">
        <v>3217</v>
      </c>
      <c r="U255" s="36"/>
    </row>
    <row r="256">
      <c r="B256" s="33" t="s">
        <v>3218</v>
      </c>
      <c r="U256" s="36"/>
    </row>
    <row r="257">
      <c r="B257" s="33" t="s">
        <v>3219</v>
      </c>
      <c r="U257" s="36"/>
    </row>
    <row r="258">
      <c r="B258" s="33" t="s">
        <v>3220</v>
      </c>
      <c r="U258" s="36"/>
    </row>
    <row r="259">
      <c r="B259" s="33" t="s">
        <v>3221</v>
      </c>
      <c r="U259" s="36"/>
    </row>
    <row r="260">
      <c r="B260" s="33" t="s">
        <v>3222</v>
      </c>
      <c r="U260" s="36"/>
    </row>
    <row r="261">
      <c r="B261" s="33" t="s">
        <v>3223</v>
      </c>
      <c r="U261" s="36"/>
    </row>
    <row r="262">
      <c r="B262" s="33" t="s">
        <v>3224</v>
      </c>
      <c r="U262" s="36"/>
    </row>
    <row r="263">
      <c r="B263" s="33" t="s">
        <v>3045</v>
      </c>
      <c r="U263" s="36"/>
    </row>
    <row r="264">
      <c r="B264" s="33" t="s">
        <v>3046</v>
      </c>
      <c r="U264" s="36"/>
    </row>
    <row r="265">
      <c r="B265" s="33" t="s">
        <v>3225</v>
      </c>
      <c r="U265" s="36"/>
    </row>
    <row r="266">
      <c r="B266" s="33" t="s">
        <v>3043</v>
      </c>
      <c r="U266" s="36"/>
    </row>
    <row r="267">
      <c r="B267" s="33" t="s">
        <v>3205</v>
      </c>
      <c r="U267" s="36"/>
    </row>
    <row r="268">
      <c r="B268" s="33" t="s">
        <v>3206</v>
      </c>
      <c r="U268" s="36"/>
    </row>
    <row r="269">
      <c r="B269" s="33" t="s">
        <v>3226</v>
      </c>
      <c r="U269" s="36"/>
    </row>
    <row r="270">
      <c r="B270" s="33" t="s">
        <v>3227</v>
      </c>
      <c r="U270" s="36"/>
    </row>
    <row r="271">
      <c r="B271" s="33" t="s">
        <v>3228</v>
      </c>
      <c r="U271" s="36"/>
    </row>
    <row r="272">
      <c r="B272" s="33" t="s">
        <v>3045</v>
      </c>
      <c r="U272" s="36"/>
    </row>
    <row r="273">
      <c r="B273" s="33" t="s">
        <v>3046</v>
      </c>
      <c r="U273" s="36"/>
    </row>
    <row r="274">
      <c r="B274" s="33" t="s">
        <v>3229</v>
      </c>
      <c r="U274" s="36"/>
    </row>
    <row r="275">
      <c r="B275" s="33" t="s">
        <v>3043</v>
      </c>
      <c r="U275" s="36"/>
    </row>
    <row r="276">
      <c r="B276" s="33" t="s">
        <v>3205</v>
      </c>
      <c r="U276" s="36"/>
    </row>
    <row r="277">
      <c r="B277" s="33" t="s">
        <v>3206</v>
      </c>
      <c r="U277" s="36"/>
    </row>
    <row r="278">
      <c r="B278" s="33" t="s">
        <v>3230</v>
      </c>
      <c r="U278" s="36"/>
    </row>
    <row r="279">
      <c r="B279" s="33" t="s">
        <v>3231</v>
      </c>
      <c r="U279" s="36"/>
    </row>
    <row r="280">
      <c r="B280" s="33" t="s">
        <v>3045</v>
      </c>
      <c r="U280" s="36"/>
    </row>
    <row r="281">
      <c r="B281" s="33" t="s">
        <v>3046</v>
      </c>
      <c r="U281" s="36"/>
    </row>
    <row r="282">
      <c r="B282" s="33" t="s">
        <v>3232</v>
      </c>
      <c r="U282" s="36"/>
    </row>
    <row r="283">
      <c r="B283" s="33" t="s">
        <v>3043</v>
      </c>
      <c r="U283" s="36"/>
    </row>
    <row r="284">
      <c r="B284" s="33" t="s">
        <v>3205</v>
      </c>
      <c r="U284" s="36"/>
    </row>
    <row r="285">
      <c r="B285" s="33" t="s">
        <v>3206</v>
      </c>
      <c r="U285" s="36"/>
    </row>
    <row r="286">
      <c r="B286" s="33" t="s">
        <v>3233</v>
      </c>
      <c r="U286" s="36"/>
    </row>
    <row r="287">
      <c r="B287" s="33" t="s">
        <v>3045</v>
      </c>
      <c r="U287" s="36"/>
    </row>
    <row r="288">
      <c r="B288" s="33" t="s">
        <v>3046</v>
      </c>
      <c r="U288" s="36"/>
    </row>
    <row r="289">
      <c r="B289" s="33" t="s">
        <v>3234</v>
      </c>
      <c r="U289" s="36"/>
    </row>
    <row r="290">
      <c r="B290" s="33" t="s">
        <v>3043</v>
      </c>
      <c r="U290" s="36"/>
    </row>
    <row r="291">
      <c r="B291" s="33" t="s">
        <v>3205</v>
      </c>
      <c r="U291" s="36"/>
    </row>
    <row r="292">
      <c r="B292" s="33" t="s">
        <v>3206</v>
      </c>
      <c r="U292" s="36"/>
    </row>
    <row r="293">
      <c r="B293" s="33" t="s">
        <v>3235</v>
      </c>
      <c r="U293" s="36"/>
    </row>
    <row r="294">
      <c r="B294" s="33" t="s">
        <v>3236</v>
      </c>
      <c r="U294" s="36"/>
    </row>
    <row r="295">
      <c r="B295" s="33" t="s">
        <v>3045</v>
      </c>
      <c r="U295" s="36"/>
    </row>
    <row r="296">
      <c r="B296" s="33" t="s">
        <v>3046</v>
      </c>
      <c r="U296" s="36"/>
    </row>
    <row r="297">
      <c r="B297" s="33" t="s">
        <v>3237</v>
      </c>
      <c r="U297" s="36"/>
    </row>
    <row r="298">
      <c r="B298" s="33" t="s">
        <v>3043</v>
      </c>
      <c r="U298" s="36"/>
    </row>
    <row r="299">
      <c r="B299" s="33" t="s">
        <v>3205</v>
      </c>
      <c r="U299" s="36"/>
    </row>
    <row r="300">
      <c r="B300" s="33" t="s">
        <v>3206</v>
      </c>
      <c r="U300" s="36"/>
    </row>
    <row r="301">
      <c r="B301" s="33" t="s">
        <v>3238</v>
      </c>
      <c r="U301" s="36"/>
    </row>
    <row r="302">
      <c r="B302" s="33" t="s">
        <v>3239</v>
      </c>
      <c r="U302" s="36"/>
    </row>
    <row r="303">
      <c r="B303" s="33" t="s">
        <v>3240</v>
      </c>
      <c r="U303" s="36"/>
    </row>
    <row r="304">
      <c r="B304" s="33" t="s">
        <v>3045</v>
      </c>
      <c r="U304" s="36"/>
    </row>
    <row r="305">
      <c r="B305" s="33" t="s">
        <v>3046</v>
      </c>
      <c r="U305" s="36"/>
    </row>
    <row r="306">
      <c r="B306" s="33" t="s">
        <v>3241</v>
      </c>
      <c r="U306" s="36"/>
    </row>
    <row r="307">
      <c r="B307" s="33" t="s">
        <v>3043</v>
      </c>
      <c r="U307" s="36"/>
    </row>
    <row r="308">
      <c r="B308" s="33" t="s">
        <v>3205</v>
      </c>
      <c r="U308" s="36"/>
    </row>
    <row r="309">
      <c r="B309" s="33" t="s">
        <v>3206</v>
      </c>
      <c r="U309" s="36"/>
    </row>
    <row r="310">
      <c r="B310" s="33" t="s">
        <v>3242</v>
      </c>
      <c r="U310" s="36"/>
    </row>
    <row r="311">
      <c r="B311" s="33" t="s">
        <v>3144</v>
      </c>
      <c r="U311" s="36"/>
    </row>
    <row r="312">
      <c r="B312" s="33" t="s">
        <v>3243</v>
      </c>
      <c r="U312" s="36"/>
    </row>
    <row r="313">
      <c r="B313" s="33" t="s">
        <v>3244</v>
      </c>
      <c r="U313" s="36"/>
    </row>
    <row r="314">
      <c r="B314" s="33" t="s">
        <v>3045</v>
      </c>
      <c r="U314" s="36"/>
    </row>
    <row r="315">
      <c r="B315" s="33" t="s">
        <v>3046</v>
      </c>
      <c r="U315" s="36"/>
    </row>
    <row r="316">
      <c r="B316" s="33" t="s">
        <v>3245</v>
      </c>
      <c r="U316" s="36"/>
    </row>
    <row r="317">
      <c r="B317" s="33" t="s">
        <v>3043</v>
      </c>
      <c r="U317" s="36"/>
    </row>
    <row r="318">
      <c r="B318" s="33" t="s">
        <v>3205</v>
      </c>
      <c r="U318" s="36"/>
    </row>
    <row r="319">
      <c r="B319" s="33" t="s">
        <v>3246</v>
      </c>
      <c r="U319" s="36"/>
    </row>
    <row r="320">
      <c r="B320" s="33" t="s">
        <v>3045</v>
      </c>
      <c r="U320" s="36"/>
    </row>
    <row r="321">
      <c r="B321" s="33" t="s">
        <v>3046</v>
      </c>
      <c r="U321" s="36"/>
    </row>
    <row r="322">
      <c r="B322" s="33" t="s">
        <v>3247</v>
      </c>
      <c r="U322" s="36"/>
    </row>
    <row r="323">
      <c r="B323" s="33" t="s">
        <v>3043</v>
      </c>
      <c r="U323" s="36"/>
    </row>
    <row r="324">
      <c r="B324" s="33" t="s">
        <v>3205</v>
      </c>
      <c r="U324" s="36"/>
    </row>
    <row r="325">
      <c r="B325" s="33" t="s">
        <v>3122</v>
      </c>
      <c r="U325" s="36"/>
    </row>
    <row r="326">
      <c r="B326" s="33" t="s">
        <v>3045</v>
      </c>
      <c r="U326" s="36"/>
    </row>
    <row r="327">
      <c r="B327" s="33" t="s">
        <v>3046</v>
      </c>
      <c r="U327" s="36"/>
    </row>
    <row r="328">
      <c r="B328" s="33" t="s">
        <v>3248</v>
      </c>
      <c r="U328" s="36"/>
    </row>
    <row r="329">
      <c r="B329" s="33" t="s">
        <v>3036</v>
      </c>
      <c r="U329" s="36"/>
    </row>
    <row r="330">
      <c r="B330" s="33" t="s">
        <v>3249</v>
      </c>
      <c r="U330" s="36"/>
    </row>
    <row r="331">
      <c r="B331" s="33" t="s">
        <v>3040</v>
      </c>
      <c r="U331" s="36"/>
    </row>
    <row r="332">
      <c r="B332" s="33" t="s">
        <v>3041</v>
      </c>
      <c r="U332" s="36"/>
    </row>
    <row r="333">
      <c r="B333" s="33" t="s">
        <v>3250</v>
      </c>
      <c r="U333" s="36"/>
    </row>
    <row r="334">
      <c r="B334" s="33" t="s">
        <v>3036</v>
      </c>
      <c r="U334" s="36"/>
    </row>
    <row r="335">
      <c r="B335" s="33" t="s">
        <v>3251</v>
      </c>
      <c r="U335" s="36"/>
    </row>
    <row r="336">
      <c r="B336" s="33" t="s">
        <v>3252</v>
      </c>
      <c r="U336" s="36"/>
    </row>
    <row r="337">
      <c r="B337" s="33" t="s">
        <v>3040</v>
      </c>
      <c r="U337" s="36"/>
    </row>
    <row r="338">
      <c r="B338" s="33" t="s">
        <v>3041</v>
      </c>
      <c r="U338" s="36"/>
    </row>
    <row r="339">
      <c r="B339" s="33" t="s">
        <v>3253</v>
      </c>
      <c r="U339" s="36"/>
    </row>
    <row r="340">
      <c r="B340" s="33" t="s">
        <v>3036</v>
      </c>
      <c r="U340" s="36"/>
    </row>
    <row r="341">
      <c r="B341" s="33" t="s">
        <v>3254</v>
      </c>
      <c r="U341" s="36"/>
    </row>
    <row r="342">
      <c r="B342" s="33" t="s">
        <v>3040</v>
      </c>
      <c r="U342" s="36"/>
    </row>
    <row r="343">
      <c r="B343" s="33" t="s">
        <v>3041</v>
      </c>
      <c r="U343" s="36"/>
    </row>
    <row r="344">
      <c r="B344" s="33" t="s">
        <v>3255</v>
      </c>
      <c r="U344" s="36"/>
    </row>
    <row r="345">
      <c r="B345" s="33" t="s">
        <v>3036</v>
      </c>
      <c r="U345" s="36"/>
    </row>
    <row r="346">
      <c r="B346" s="33" t="s">
        <v>3256</v>
      </c>
      <c r="U346" s="36"/>
    </row>
    <row r="347">
      <c r="B347" s="33" t="s">
        <v>3040</v>
      </c>
      <c r="U347" s="36"/>
    </row>
    <row r="348">
      <c r="B348" s="33" t="s">
        <v>3041</v>
      </c>
      <c r="U348" s="36"/>
    </row>
    <row r="349">
      <c r="B349" s="33" t="s">
        <v>3257</v>
      </c>
      <c r="U349" s="36"/>
    </row>
    <row r="350">
      <c r="B350" s="33" t="s">
        <v>3036</v>
      </c>
      <c r="U350" s="36"/>
    </row>
    <row r="351">
      <c r="B351" s="33" t="s">
        <v>3258</v>
      </c>
      <c r="U351" s="36"/>
    </row>
    <row r="352">
      <c r="B352" s="33" t="s">
        <v>3259</v>
      </c>
      <c r="U352" s="36"/>
    </row>
    <row r="353">
      <c r="B353" s="33" t="s">
        <v>3260</v>
      </c>
      <c r="U353" s="36"/>
    </row>
    <row r="354">
      <c r="B354" s="33" t="s">
        <v>3261</v>
      </c>
      <c r="U354" s="36"/>
    </row>
    <row r="355">
      <c r="B355" s="33" t="s">
        <v>3262</v>
      </c>
      <c r="U355" s="36"/>
    </row>
    <row r="356">
      <c r="B356" s="33" t="s">
        <v>3263</v>
      </c>
      <c r="U356" s="36"/>
    </row>
    <row r="357">
      <c r="B357" s="33" t="s">
        <v>3264</v>
      </c>
      <c r="U357" s="36"/>
    </row>
    <row r="358">
      <c r="B358" s="33" t="s">
        <v>3265</v>
      </c>
      <c r="U358" s="36"/>
    </row>
    <row r="359">
      <c r="B359" s="33" t="s">
        <v>3266</v>
      </c>
      <c r="U359" s="36"/>
    </row>
    <row r="360">
      <c r="B360" s="33" t="s">
        <v>3040</v>
      </c>
      <c r="U360" s="36"/>
    </row>
    <row r="361">
      <c r="B361" s="33" t="s">
        <v>3041</v>
      </c>
      <c r="U361" s="36"/>
    </row>
    <row r="362">
      <c r="B362" s="33" t="s">
        <v>3267</v>
      </c>
      <c r="U362" s="36"/>
    </row>
    <row r="363">
      <c r="B363" s="33" t="s">
        <v>3268</v>
      </c>
      <c r="U363" s="36"/>
    </row>
    <row r="364">
      <c r="B364" s="33" t="s">
        <v>3269</v>
      </c>
      <c r="U364" s="36"/>
    </row>
    <row r="365">
      <c r="B365" s="33" t="s">
        <v>3270</v>
      </c>
      <c r="U365" s="36"/>
    </row>
    <row r="366">
      <c r="B366" s="33" t="s">
        <v>3271</v>
      </c>
      <c r="U366" s="36"/>
    </row>
    <row r="367">
      <c r="B367" s="33" t="s">
        <v>3272</v>
      </c>
      <c r="U367" s="36"/>
    </row>
    <row r="368">
      <c r="B368" s="33" t="s">
        <v>3273</v>
      </c>
      <c r="U368" s="36"/>
    </row>
    <row r="369">
      <c r="B369" s="33" t="s">
        <v>3274</v>
      </c>
      <c r="U369" s="36"/>
    </row>
    <row r="370">
      <c r="B370" s="33" t="s">
        <v>3275</v>
      </c>
      <c r="U370" s="36"/>
    </row>
    <row r="371">
      <c r="B371" s="33" t="s">
        <v>3276</v>
      </c>
      <c r="U371" s="36"/>
    </row>
    <row r="372">
      <c r="B372" s="33" t="s">
        <v>3277</v>
      </c>
      <c r="U372" s="36"/>
    </row>
    <row r="373">
      <c r="B373" s="33" t="s">
        <v>3278</v>
      </c>
      <c r="U373" s="36"/>
    </row>
    <row r="374">
      <c r="B374" s="33" t="s">
        <v>3046</v>
      </c>
      <c r="U374" s="36"/>
    </row>
    <row r="375">
      <c r="B375" s="33" t="s">
        <v>3279</v>
      </c>
      <c r="U375" s="36"/>
    </row>
    <row r="376">
      <c r="B376" s="33" t="s">
        <v>3268</v>
      </c>
      <c r="U376" s="36"/>
    </row>
    <row r="377">
      <c r="B377" s="33" t="s">
        <v>3269</v>
      </c>
      <c r="U377" s="36"/>
    </row>
    <row r="378">
      <c r="B378" s="33" t="s">
        <v>3270</v>
      </c>
      <c r="U378" s="36"/>
    </row>
    <row r="379">
      <c r="B379" s="33" t="s">
        <v>3271</v>
      </c>
      <c r="U379" s="36"/>
    </row>
    <row r="380">
      <c r="B380" s="33" t="s">
        <v>3272</v>
      </c>
      <c r="U380" s="36"/>
    </row>
    <row r="381">
      <c r="B381" s="33" t="s">
        <v>3273</v>
      </c>
      <c r="U381" s="36"/>
    </row>
    <row r="382">
      <c r="B382" s="33" t="s">
        <v>3276</v>
      </c>
      <c r="U382" s="36"/>
    </row>
    <row r="383">
      <c r="B383" s="33" t="s">
        <v>3277</v>
      </c>
      <c r="U383" s="36"/>
    </row>
    <row r="384">
      <c r="B384" s="33" t="s">
        <v>3278</v>
      </c>
      <c r="U384" s="36"/>
    </row>
    <row r="385">
      <c r="B385" s="33" t="s">
        <v>3046</v>
      </c>
      <c r="U385" s="36"/>
    </row>
    <row r="386">
      <c r="B386" s="33" t="s">
        <v>3280</v>
      </c>
      <c r="U386" s="36"/>
    </row>
    <row r="387">
      <c r="B387" s="33" t="s">
        <v>3268</v>
      </c>
      <c r="U387" s="36"/>
    </row>
    <row r="388">
      <c r="B388" s="33" t="s">
        <v>3269</v>
      </c>
      <c r="U388" s="36"/>
    </row>
    <row r="389">
      <c r="B389" s="33" t="s">
        <v>3270</v>
      </c>
      <c r="U389" s="36"/>
    </row>
    <row r="390">
      <c r="B390" s="33" t="s">
        <v>3281</v>
      </c>
      <c r="U390" s="36"/>
    </row>
    <row r="391">
      <c r="B391" s="33" t="s">
        <v>3282</v>
      </c>
      <c r="U391" s="36"/>
    </row>
    <row r="392">
      <c r="B392" s="33" t="s">
        <v>3283</v>
      </c>
      <c r="U392" s="36"/>
    </row>
    <row r="393">
      <c r="B393" s="33" t="s">
        <v>3284</v>
      </c>
      <c r="U393" s="36"/>
    </row>
    <row r="394">
      <c r="B394" s="33" t="s">
        <v>3276</v>
      </c>
      <c r="U394" s="36"/>
    </row>
    <row r="395">
      <c r="B395" s="33" t="s">
        <v>3277</v>
      </c>
      <c r="U395" s="36"/>
    </row>
    <row r="396">
      <c r="B396" s="33" t="s">
        <v>3278</v>
      </c>
      <c r="U396" s="36"/>
    </row>
    <row r="397">
      <c r="B397" s="33" t="s">
        <v>3046</v>
      </c>
      <c r="U397" s="36"/>
    </row>
    <row r="398">
      <c r="B398" s="33" t="s">
        <v>3285</v>
      </c>
      <c r="U398" s="36"/>
    </row>
    <row r="399">
      <c r="B399" s="33" t="s">
        <v>3268</v>
      </c>
      <c r="U399" s="36"/>
    </row>
    <row r="400">
      <c r="B400" s="33" t="s">
        <v>3269</v>
      </c>
      <c r="U400" s="36"/>
    </row>
    <row r="401">
      <c r="B401" s="33" t="s">
        <v>3270</v>
      </c>
      <c r="U401" s="36"/>
    </row>
    <row r="402">
      <c r="B402" s="33" t="s">
        <v>3286</v>
      </c>
      <c r="U402" s="36"/>
    </row>
    <row r="403">
      <c r="B403" s="33" t="s">
        <v>3287</v>
      </c>
      <c r="U403" s="36"/>
    </row>
    <row r="404">
      <c r="B404" s="33" t="s">
        <v>3288</v>
      </c>
      <c r="U404" s="36"/>
    </row>
    <row r="405">
      <c r="B405" s="33" t="s">
        <v>3289</v>
      </c>
      <c r="U405" s="36"/>
    </row>
    <row r="406">
      <c r="B406" s="33" t="s">
        <v>3290</v>
      </c>
      <c r="U406" s="36"/>
    </row>
    <row r="407">
      <c r="B407" s="33" t="s">
        <v>3291</v>
      </c>
      <c r="U407" s="36"/>
    </row>
    <row r="408">
      <c r="B408" s="33" t="s">
        <v>3292</v>
      </c>
      <c r="U408" s="36"/>
    </row>
    <row r="409">
      <c r="B409" s="33" t="s">
        <v>3276</v>
      </c>
      <c r="U409" s="36"/>
    </row>
    <row r="410">
      <c r="B410" s="33" t="s">
        <v>3277</v>
      </c>
      <c r="U410" s="36"/>
    </row>
    <row r="411">
      <c r="B411" s="33" t="s">
        <v>3278</v>
      </c>
      <c r="U411" s="36"/>
    </row>
    <row r="412">
      <c r="B412" s="33" t="s">
        <v>3046</v>
      </c>
      <c r="U412" s="36"/>
    </row>
    <row r="413">
      <c r="B413" s="33" t="s">
        <v>3293</v>
      </c>
      <c r="U413" s="36"/>
    </row>
    <row r="414">
      <c r="B414" s="33" t="s">
        <v>3268</v>
      </c>
      <c r="U414" s="36"/>
    </row>
    <row r="415">
      <c r="B415" s="33" t="s">
        <v>3269</v>
      </c>
      <c r="U415" s="36"/>
    </row>
    <row r="416">
      <c r="B416" s="33" t="s">
        <v>3270</v>
      </c>
      <c r="U416" s="36"/>
    </row>
    <row r="417">
      <c r="B417" s="33" t="s">
        <v>3294</v>
      </c>
      <c r="U417" s="36"/>
    </row>
    <row r="418">
      <c r="B418" s="33" t="s">
        <v>3295</v>
      </c>
      <c r="U418" s="36"/>
    </row>
    <row r="419">
      <c r="B419" s="33" t="s">
        <v>3296</v>
      </c>
      <c r="U419" s="36"/>
    </row>
    <row r="420">
      <c r="B420" s="33" t="s">
        <v>3297</v>
      </c>
      <c r="U420" s="36"/>
    </row>
    <row r="421">
      <c r="B421" s="33" t="s">
        <v>3298</v>
      </c>
      <c r="U421" s="36"/>
    </row>
    <row r="422">
      <c r="B422" s="33" t="s">
        <v>3299</v>
      </c>
      <c r="U422" s="36"/>
    </row>
    <row r="423">
      <c r="B423" s="33" t="s">
        <v>3300</v>
      </c>
      <c r="U423" s="36"/>
    </row>
    <row r="424">
      <c r="B424" s="33" t="s">
        <v>3301</v>
      </c>
      <c r="U424" s="36"/>
    </row>
    <row r="425">
      <c r="B425" s="33" t="s">
        <v>3302</v>
      </c>
      <c r="U425" s="36"/>
    </row>
    <row r="426">
      <c r="B426" s="33" t="s">
        <v>3303</v>
      </c>
      <c r="U426" s="36"/>
    </row>
    <row r="427">
      <c r="B427" s="33" t="s">
        <v>3304</v>
      </c>
      <c r="U427" s="36"/>
    </row>
    <row r="428">
      <c r="B428" s="33" t="s">
        <v>3305</v>
      </c>
      <c r="U428" s="36"/>
    </row>
    <row r="429">
      <c r="B429" s="33" t="s">
        <v>3276</v>
      </c>
      <c r="U429" s="36"/>
    </row>
    <row r="430">
      <c r="B430" s="33" t="s">
        <v>3277</v>
      </c>
      <c r="U430" s="36"/>
    </row>
    <row r="431">
      <c r="B431" s="33" t="s">
        <v>3278</v>
      </c>
      <c r="U431" s="36"/>
    </row>
    <row r="432">
      <c r="B432" s="33" t="s">
        <v>3046</v>
      </c>
      <c r="U432" s="36"/>
    </row>
    <row r="433">
      <c r="B433" s="33" t="s">
        <v>3306</v>
      </c>
      <c r="U433" s="36"/>
    </row>
    <row r="434">
      <c r="B434" s="33" t="s">
        <v>3036</v>
      </c>
      <c r="U434" s="36"/>
    </row>
    <row r="435">
      <c r="B435" s="33" t="s">
        <v>3307</v>
      </c>
      <c r="U435" s="36"/>
    </row>
    <row r="436">
      <c r="B436" s="33" t="s">
        <v>3040</v>
      </c>
      <c r="U436" s="36"/>
    </row>
    <row r="437">
      <c r="B437" s="33" t="s">
        <v>3041</v>
      </c>
      <c r="U437" s="36"/>
    </row>
    <row r="438">
      <c r="B438" s="33" t="s">
        <v>3308</v>
      </c>
      <c r="U438" s="36"/>
    </row>
    <row r="439">
      <c r="B439" s="33" t="s">
        <v>3036</v>
      </c>
      <c r="U439" s="36"/>
    </row>
    <row r="440">
      <c r="B440" s="33" t="s">
        <v>3309</v>
      </c>
      <c r="U440" s="36"/>
    </row>
    <row r="441">
      <c r="B441" s="33" t="s">
        <v>3310</v>
      </c>
      <c r="U441" s="36"/>
    </row>
    <row r="442">
      <c r="B442" s="33" t="s">
        <v>3259</v>
      </c>
      <c r="U442" s="36"/>
    </row>
    <row r="443">
      <c r="B443" s="33" t="s">
        <v>3311</v>
      </c>
      <c r="U443" s="36"/>
    </row>
    <row r="444">
      <c r="B444" s="33" t="s">
        <v>3312</v>
      </c>
      <c r="U444" s="36"/>
    </row>
    <row r="445">
      <c r="B445" s="33" t="s">
        <v>3313</v>
      </c>
      <c r="U445" s="36"/>
    </row>
    <row r="446">
      <c r="B446" s="33" t="s">
        <v>3314</v>
      </c>
      <c r="U446" s="36"/>
    </row>
    <row r="447">
      <c r="B447" s="33" t="s">
        <v>3040</v>
      </c>
      <c r="U447" s="36"/>
    </row>
    <row r="448">
      <c r="B448" s="33" t="s">
        <v>3041</v>
      </c>
      <c r="U448" s="36"/>
    </row>
    <row r="449">
      <c r="B449" s="33" t="s">
        <v>3315</v>
      </c>
      <c r="U449" s="36"/>
    </row>
    <row r="450">
      <c r="B450" s="33" t="s">
        <v>3043</v>
      </c>
      <c r="U450" s="36"/>
    </row>
    <row r="451">
      <c r="B451" s="33" t="s">
        <v>3316</v>
      </c>
      <c r="U451" s="36"/>
    </row>
    <row r="452">
      <c r="B452" s="33" t="s">
        <v>3317</v>
      </c>
      <c r="U452" s="36"/>
    </row>
    <row r="453">
      <c r="B453" s="33" t="s">
        <v>3318</v>
      </c>
      <c r="U453" s="36"/>
    </row>
    <row r="454">
      <c r="B454" s="33" t="s">
        <v>3045</v>
      </c>
      <c r="U454" s="36"/>
    </row>
    <row r="455">
      <c r="B455" s="33" t="s">
        <v>3046</v>
      </c>
      <c r="U455" s="36"/>
    </row>
    <row r="456">
      <c r="B456" s="33" t="s">
        <v>3319</v>
      </c>
      <c r="U456" s="36"/>
    </row>
    <row r="457">
      <c r="B457" s="33" t="s">
        <v>3268</v>
      </c>
      <c r="U457" s="36"/>
    </row>
    <row r="458">
      <c r="B458" s="33" t="s">
        <v>3269</v>
      </c>
      <c r="U458" s="36"/>
    </row>
    <row r="459">
      <c r="B459" s="33" t="s">
        <v>3270</v>
      </c>
      <c r="U459" s="36"/>
    </row>
    <row r="460">
      <c r="B460" s="33" t="s">
        <v>3281</v>
      </c>
      <c r="U460" s="36"/>
    </row>
    <row r="461">
      <c r="B461" s="33" t="s">
        <v>3282</v>
      </c>
      <c r="U461" s="36"/>
    </row>
    <row r="462">
      <c r="B462" s="33" t="s">
        <v>3283</v>
      </c>
      <c r="U462" s="36"/>
    </row>
    <row r="463">
      <c r="B463" s="33" t="s">
        <v>3284</v>
      </c>
      <c r="U463" s="36"/>
    </row>
    <row r="464">
      <c r="B464" s="33" t="s">
        <v>3320</v>
      </c>
      <c r="U464" s="36"/>
    </row>
    <row r="465">
      <c r="B465" s="33" t="s">
        <v>3276</v>
      </c>
      <c r="U465" s="36"/>
    </row>
    <row r="466">
      <c r="B466" s="33" t="s">
        <v>3277</v>
      </c>
      <c r="U466" s="36"/>
    </row>
    <row r="467">
      <c r="B467" s="33" t="s">
        <v>3278</v>
      </c>
      <c r="U467" s="36"/>
    </row>
    <row r="468">
      <c r="B468" s="33" t="s">
        <v>3046</v>
      </c>
      <c r="U468" s="36"/>
    </row>
    <row r="469">
      <c r="B469" s="33" t="s">
        <v>3321</v>
      </c>
      <c r="U469" s="36"/>
    </row>
    <row r="470">
      <c r="B470" s="33" t="s">
        <v>3268</v>
      </c>
      <c r="U470" s="36"/>
    </row>
    <row r="471">
      <c r="B471" s="33" t="s">
        <v>3269</v>
      </c>
      <c r="U471" s="36"/>
    </row>
    <row r="472">
      <c r="B472" s="33" t="s">
        <v>3270</v>
      </c>
      <c r="U472" s="36"/>
    </row>
    <row r="473">
      <c r="B473" s="33" t="s">
        <v>3322</v>
      </c>
      <c r="U473" s="36"/>
    </row>
    <row r="474">
      <c r="B474" s="33" t="s">
        <v>3273</v>
      </c>
      <c r="U474" s="36"/>
    </row>
    <row r="475">
      <c r="B475" s="33" t="s">
        <v>3274</v>
      </c>
      <c r="U475" s="36"/>
    </row>
    <row r="476">
      <c r="B476" s="33" t="s">
        <v>3276</v>
      </c>
      <c r="U476" s="36"/>
    </row>
    <row r="477">
      <c r="B477" s="33" t="s">
        <v>3277</v>
      </c>
      <c r="U477" s="36"/>
    </row>
    <row r="478">
      <c r="B478" s="33" t="s">
        <v>3278</v>
      </c>
      <c r="U478" s="36"/>
    </row>
    <row r="479">
      <c r="B479" s="33" t="s">
        <v>3046</v>
      </c>
      <c r="U479" s="36"/>
    </row>
    <row r="480">
      <c r="B480" s="33" t="s">
        <v>3323</v>
      </c>
      <c r="U480" s="36"/>
    </row>
    <row r="481">
      <c r="B481" s="33" t="s">
        <v>3268</v>
      </c>
      <c r="U481" s="36"/>
    </row>
    <row r="482">
      <c r="B482" s="33" t="s">
        <v>3269</v>
      </c>
      <c r="U482" s="36"/>
    </row>
    <row r="483">
      <c r="B483" s="33" t="s">
        <v>3270</v>
      </c>
      <c r="U483" s="36"/>
    </row>
    <row r="484">
      <c r="B484" s="33" t="s">
        <v>3271</v>
      </c>
      <c r="U484" s="36"/>
    </row>
    <row r="485">
      <c r="B485" s="33" t="s">
        <v>3295</v>
      </c>
      <c r="U485" s="36"/>
    </row>
    <row r="486">
      <c r="B486" s="33" t="s">
        <v>3296</v>
      </c>
      <c r="U486" s="36"/>
    </row>
    <row r="487">
      <c r="B487" s="33" t="s">
        <v>3324</v>
      </c>
      <c r="U487" s="36"/>
    </row>
    <row r="488">
      <c r="B488" s="33" t="s">
        <v>3325</v>
      </c>
      <c r="U488" s="36"/>
    </row>
    <row r="489">
      <c r="B489" s="33" t="s">
        <v>3301</v>
      </c>
      <c r="U489" s="36"/>
    </row>
    <row r="490">
      <c r="B490" s="33" t="s">
        <v>3320</v>
      </c>
      <c r="U490" s="36"/>
    </row>
    <row r="491">
      <c r="B491" s="33" t="s">
        <v>3276</v>
      </c>
      <c r="U491" s="36"/>
    </row>
    <row r="492">
      <c r="B492" s="33" t="s">
        <v>3277</v>
      </c>
      <c r="U492" s="36"/>
    </row>
    <row r="493">
      <c r="B493" s="33" t="s">
        <v>3278</v>
      </c>
      <c r="U493" s="36"/>
    </row>
    <row r="494">
      <c r="B494" s="33" t="s">
        <v>3046</v>
      </c>
      <c r="U494" s="36"/>
    </row>
    <row r="495">
      <c r="B495" s="33" t="s">
        <v>3326</v>
      </c>
      <c r="U495" s="36"/>
    </row>
    <row r="496">
      <c r="B496" s="33" t="s">
        <v>3268</v>
      </c>
      <c r="U496" s="36"/>
    </row>
    <row r="497">
      <c r="B497" s="33" t="s">
        <v>3269</v>
      </c>
      <c r="U497" s="36"/>
    </row>
    <row r="498">
      <c r="B498" s="33" t="s">
        <v>3270</v>
      </c>
      <c r="U498" s="36"/>
    </row>
    <row r="499">
      <c r="B499" s="33" t="s">
        <v>3271</v>
      </c>
      <c r="U499" s="36"/>
    </row>
    <row r="500">
      <c r="B500" s="33" t="s">
        <v>3295</v>
      </c>
      <c r="U500" s="36"/>
    </row>
    <row r="501">
      <c r="B501" s="33" t="s">
        <v>3296</v>
      </c>
      <c r="U501" s="36"/>
    </row>
    <row r="502">
      <c r="B502" s="33" t="s">
        <v>3324</v>
      </c>
      <c r="U502" s="36"/>
    </row>
    <row r="503">
      <c r="B503" s="33" t="s">
        <v>3301</v>
      </c>
      <c r="U503" s="36"/>
    </row>
    <row r="504">
      <c r="B504" s="33" t="s">
        <v>3320</v>
      </c>
      <c r="U504" s="36"/>
    </row>
    <row r="505">
      <c r="B505" s="33" t="s">
        <v>3276</v>
      </c>
      <c r="U505" s="36"/>
    </row>
    <row r="506">
      <c r="B506" s="33" t="s">
        <v>3277</v>
      </c>
      <c r="U506" s="36"/>
    </row>
    <row r="507">
      <c r="B507" s="33" t="s">
        <v>3278</v>
      </c>
      <c r="U507" s="36"/>
    </row>
    <row r="508">
      <c r="B508" s="33" t="s">
        <v>3046</v>
      </c>
      <c r="U508" s="36"/>
    </row>
    <row r="509">
      <c r="B509" s="33" t="s">
        <v>3327</v>
      </c>
      <c r="U509" s="36"/>
    </row>
    <row r="510">
      <c r="B510" s="33" t="s">
        <v>3036</v>
      </c>
      <c r="U510" s="36"/>
    </row>
    <row r="511">
      <c r="B511" s="33" t="s">
        <v>3328</v>
      </c>
      <c r="U511" s="36"/>
    </row>
    <row r="512">
      <c r="B512" s="33" t="s">
        <v>3329</v>
      </c>
      <c r="U512" s="36"/>
    </row>
    <row r="513">
      <c r="B513" s="33" t="s">
        <v>3330</v>
      </c>
      <c r="U513" s="36"/>
    </row>
    <row r="514">
      <c r="B514" s="33" t="s">
        <v>3331</v>
      </c>
      <c r="U514" s="36"/>
    </row>
    <row r="515">
      <c r="B515" s="33" t="s">
        <v>3332</v>
      </c>
      <c r="U515" s="36"/>
    </row>
    <row r="516">
      <c r="B516" s="33" t="s">
        <v>3333</v>
      </c>
      <c r="U516" s="36"/>
    </row>
    <row r="517">
      <c r="B517" s="33" t="s">
        <v>3334</v>
      </c>
      <c r="U517" s="36"/>
    </row>
    <row r="518">
      <c r="B518" s="33" t="s">
        <v>3335</v>
      </c>
      <c r="U518" s="36"/>
    </row>
    <row r="519">
      <c r="B519" s="33" t="s">
        <v>3336</v>
      </c>
      <c r="U519" s="36"/>
    </row>
    <row r="520">
      <c r="B520" s="33" t="s">
        <v>3337</v>
      </c>
      <c r="U520" s="36"/>
    </row>
    <row r="521">
      <c r="B521" s="33" t="s">
        <v>3338</v>
      </c>
      <c r="U521" s="36"/>
    </row>
    <row r="522">
      <c r="B522" s="33" t="s">
        <v>3339</v>
      </c>
      <c r="U522" s="36"/>
    </row>
    <row r="523">
      <c r="B523" s="33" t="s">
        <v>3340</v>
      </c>
      <c r="U523" s="36"/>
    </row>
    <row r="524">
      <c r="B524" s="33" t="s">
        <v>3341</v>
      </c>
      <c r="U524" s="36"/>
    </row>
    <row r="525">
      <c r="B525" s="33" t="s">
        <v>3342</v>
      </c>
      <c r="U525" s="36"/>
    </row>
    <row r="526">
      <c r="B526" s="33" t="s">
        <v>3343</v>
      </c>
      <c r="U526" s="36"/>
    </row>
    <row r="527">
      <c r="B527" s="33" t="s">
        <v>3344</v>
      </c>
      <c r="U527" s="36"/>
    </row>
    <row r="528">
      <c r="B528" s="33" t="s">
        <v>3345</v>
      </c>
      <c r="U528" s="36"/>
    </row>
    <row r="529">
      <c r="B529" s="33" t="s">
        <v>3346</v>
      </c>
      <c r="U529" s="36"/>
    </row>
    <row r="530">
      <c r="B530" s="33" t="s">
        <v>3347</v>
      </c>
      <c r="U530" s="36"/>
    </row>
    <row r="531">
      <c r="B531" s="33" t="s">
        <v>3348</v>
      </c>
      <c r="U531" s="36"/>
    </row>
    <row r="532">
      <c r="B532" s="33" t="s">
        <v>3349</v>
      </c>
      <c r="U532" s="36"/>
    </row>
    <row r="533">
      <c r="B533" s="33" t="s">
        <v>3350</v>
      </c>
      <c r="U533" s="36"/>
    </row>
    <row r="534">
      <c r="B534" s="33" t="s">
        <v>3351</v>
      </c>
      <c r="U534" s="36"/>
    </row>
    <row r="535">
      <c r="B535" s="33" t="s">
        <v>3352</v>
      </c>
      <c r="U535" s="36"/>
    </row>
    <row r="536">
      <c r="B536" s="33" t="s">
        <v>3353</v>
      </c>
      <c r="U536" s="36"/>
    </row>
    <row r="537">
      <c r="B537" s="33" t="s">
        <v>3354</v>
      </c>
      <c r="U537" s="36"/>
    </row>
    <row r="538">
      <c r="B538" s="33" t="s">
        <v>3040</v>
      </c>
      <c r="U538" s="36"/>
    </row>
    <row r="539">
      <c r="B539" s="33" t="s">
        <v>3041</v>
      </c>
      <c r="U539" s="36"/>
    </row>
    <row r="540">
      <c r="B540" s="33" t="s">
        <v>3355</v>
      </c>
      <c r="U540" s="36"/>
    </row>
    <row r="541">
      <c r="B541" s="33" t="s">
        <v>3043</v>
      </c>
      <c r="U541" s="36"/>
    </row>
    <row r="542">
      <c r="B542" s="33" t="s">
        <v>3126</v>
      </c>
      <c r="U542" s="36"/>
    </row>
    <row r="543">
      <c r="B543" s="33" t="s">
        <v>3129</v>
      </c>
      <c r="U543" s="36"/>
    </row>
    <row r="544">
      <c r="B544" s="33" t="s">
        <v>3356</v>
      </c>
      <c r="U544" s="36"/>
    </row>
    <row r="545">
      <c r="B545" s="33" t="s">
        <v>3128</v>
      </c>
      <c r="U545" s="36"/>
    </row>
    <row r="546">
      <c r="B546" s="33" t="s">
        <v>3357</v>
      </c>
      <c r="U546" s="36"/>
    </row>
    <row r="547">
      <c r="B547" s="33" t="s">
        <v>3358</v>
      </c>
      <c r="U547" s="36"/>
    </row>
    <row r="548">
      <c r="B548" s="33" t="s">
        <v>3045</v>
      </c>
      <c r="U548" s="36"/>
    </row>
    <row r="549">
      <c r="B549" s="33" t="s">
        <v>3046</v>
      </c>
      <c r="U549" s="36"/>
    </row>
    <row r="550">
      <c r="B550" s="33" t="s">
        <v>3359</v>
      </c>
      <c r="U550" s="36"/>
    </row>
    <row r="551">
      <c r="B551" s="33" t="s">
        <v>3043</v>
      </c>
      <c r="U551" s="36"/>
    </row>
    <row r="552">
      <c r="B552" s="33" t="s">
        <v>3146</v>
      </c>
      <c r="U552" s="36"/>
    </row>
    <row r="553">
      <c r="B553" s="33" t="s">
        <v>3360</v>
      </c>
      <c r="U553" s="36"/>
    </row>
    <row r="554">
      <c r="B554" s="33" t="s">
        <v>3045</v>
      </c>
      <c r="U554" s="36"/>
    </row>
    <row r="555">
      <c r="B555" s="33" t="s">
        <v>3046</v>
      </c>
      <c r="U555" s="36"/>
    </row>
    <row r="556">
      <c r="B556" s="33" t="s">
        <v>3361</v>
      </c>
      <c r="U556" s="36"/>
    </row>
    <row r="557">
      <c r="B557" s="33" t="s">
        <v>3043</v>
      </c>
      <c r="U557" s="36"/>
    </row>
    <row r="558">
      <c r="B558" s="33" t="s">
        <v>3205</v>
      </c>
      <c r="U558" s="36"/>
    </row>
    <row r="559">
      <c r="B559" s="33" t="s">
        <v>3362</v>
      </c>
      <c r="U559" s="36"/>
    </row>
    <row r="560">
      <c r="B560" s="33" t="s">
        <v>3363</v>
      </c>
      <c r="U560" s="36"/>
    </row>
    <row r="561">
      <c r="B561" s="33" t="s">
        <v>3364</v>
      </c>
      <c r="U561" s="36"/>
    </row>
    <row r="562">
      <c r="B562" s="33" t="s">
        <v>3365</v>
      </c>
      <c r="U562" s="36"/>
    </row>
    <row r="563">
      <c r="B563" s="33" t="s">
        <v>3174</v>
      </c>
      <c r="U563" s="36"/>
    </row>
    <row r="564">
      <c r="B564" s="33" t="s">
        <v>3122</v>
      </c>
      <c r="U564" s="36"/>
    </row>
    <row r="565">
      <c r="B565" s="33" t="s">
        <v>3045</v>
      </c>
      <c r="U565" s="36"/>
    </row>
    <row r="566">
      <c r="B566" s="33" t="s">
        <v>3046</v>
      </c>
      <c r="U566" s="36"/>
    </row>
    <row r="567">
      <c r="B567" s="33" t="s">
        <v>3366</v>
      </c>
      <c r="U567" s="36"/>
    </row>
    <row r="568">
      <c r="B568" s="33" t="s">
        <v>3043</v>
      </c>
      <c r="U568" s="36"/>
    </row>
    <row r="569">
      <c r="B569" s="33" t="s">
        <v>3367</v>
      </c>
      <c r="U569" s="36"/>
    </row>
    <row r="570">
      <c r="B570" s="33" t="s">
        <v>3368</v>
      </c>
      <c r="U570" s="36"/>
    </row>
    <row r="571">
      <c r="B571" s="33" t="s">
        <v>3369</v>
      </c>
      <c r="U571" s="36"/>
    </row>
    <row r="572">
      <c r="B572" s="33" t="s">
        <v>3370</v>
      </c>
      <c r="U572" s="36"/>
    </row>
    <row r="573">
      <c r="B573" s="33" t="s">
        <v>3045</v>
      </c>
      <c r="U573" s="36"/>
    </row>
    <row r="574">
      <c r="B574" s="33" t="s">
        <v>3046</v>
      </c>
      <c r="U574" s="36"/>
    </row>
    <row r="575">
      <c r="B575" s="33" t="s">
        <v>3371</v>
      </c>
      <c r="U575" s="36"/>
    </row>
    <row r="576">
      <c r="B576" s="33" t="s">
        <v>3043</v>
      </c>
      <c r="U576" s="36"/>
    </row>
    <row r="577">
      <c r="B577" s="33" t="s">
        <v>3367</v>
      </c>
      <c r="U577" s="36"/>
    </row>
    <row r="578">
      <c r="B578" s="33" t="s">
        <v>3368</v>
      </c>
      <c r="U578" s="36"/>
    </row>
    <row r="579">
      <c r="B579" s="33" t="s">
        <v>3369</v>
      </c>
      <c r="U579" s="36"/>
    </row>
    <row r="580">
      <c r="B580" s="33" t="s">
        <v>3370</v>
      </c>
      <c r="U580" s="36"/>
    </row>
    <row r="581">
      <c r="B581" s="33" t="s">
        <v>3372</v>
      </c>
      <c r="U581" s="36"/>
    </row>
    <row r="582">
      <c r="B582" s="33" t="s">
        <v>3045</v>
      </c>
      <c r="U582" s="36"/>
    </row>
    <row r="583">
      <c r="B583" s="33" t="s">
        <v>3046</v>
      </c>
      <c r="U583" s="36"/>
    </row>
    <row r="584">
      <c r="B584" s="33" t="s">
        <v>3373</v>
      </c>
      <c r="U584" s="36"/>
    </row>
    <row r="585">
      <c r="B585" s="33" t="s">
        <v>3043</v>
      </c>
      <c r="U585" s="36"/>
    </row>
    <row r="586">
      <c r="B586" s="33" t="s">
        <v>3367</v>
      </c>
      <c r="U586" s="36"/>
    </row>
    <row r="587">
      <c r="B587" s="33" t="s">
        <v>3368</v>
      </c>
      <c r="U587" s="36"/>
    </row>
    <row r="588">
      <c r="B588" s="33" t="s">
        <v>3369</v>
      </c>
      <c r="U588" s="36"/>
    </row>
    <row r="589">
      <c r="B589" s="33" t="s">
        <v>3370</v>
      </c>
      <c r="U589" s="36"/>
    </row>
    <row r="590">
      <c r="B590" s="33" t="s">
        <v>3372</v>
      </c>
      <c r="U590" s="36"/>
    </row>
    <row r="591">
      <c r="B591" s="33" t="s">
        <v>3374</v>
      </c>
      <c r="U591" s="36"/>
    </row>
    <row r="592">
      <c r="B592" s="33" t="s">
        <v>3045</v>
      </c>
      <c r="U592" s="36"/>
    </row>
    <row r="593">
      <c r="B593" s="33" t="s">
        <v>3046</v>
      </c>
      <c r="U593" s="36"/>
    </row>
    <row r="594">
      <c r="B594" s="33" t="s">
        <v>3375</v>
      </c>
      <c r="U594" s="36"/>
    </row>
    <row r="595">
      <c r="B595" s="33" t="s">
        <v>3043</v>
      </c>
      <c r="U595" s="36"/>
    </row>
    <row r="596">
      <c r="B596" s="33" t="s">
        <v>3367</v>
      </c>
      <c r="U596" s="36"/>
    </row>
    <row r="597">
      <c r="B597" s="33" t="s">
        <v>3368</v>
      </c>
      <c r="U597" s="36"/>
    </row>
    <row r="598">
      <c r="B598" s="33" t="s">
        <v>3369</v>
      </c>
      <c r="U598" s="36"/>
    </row>
    <row r="599">
      <c r="B599" s="33" t="s">
        <v>3370</v>
      </c>
      <c r="U599" s="36"/>
    </row>
    <row r="600">
      <c r="B600" s="33" t="s">
        <v>3372</v>
      </c>
      <c r="U600" s="36"/>
    </row>
    <row r="601">
      <c r="B601" s="33" t="s">
        <v>3374</v>
      </c>
      <c r="U601" s="36"/>
    </row>
    <row r="602">
      <c r="B602" s="33" t="s">
        <v>3376</v>
      </c>
      <c r="U602" s="36"/>
    </row>
    <row r="603">
      <c r="B603" s="33" t="s">
        <v>3377</v>
      </c>
      <c r="U603" s="36"/>
    </row>
    <row r="604">
      <c r="B604" s="33" t="s">
        <v>3045</v>
      </c>
      <c r="U604" s="36"/>
    </row>
    <row r="605">
      <c r="B605" s="33" t="s">
        <v>3046</v>
      </c>
      <c r="U605" s="36"/>
    </row>
    <row r="606">
      <c r="B606" s="33" t="s">
        <v>3378</v>
      </c>
      <c r="U606" s="36"/>
    </row>
    <row r="607">
      <c r="B607" s="33" t="s">
        <v>3036</v>
      </c>
      <c r="U607" s="36"/>
    </row>
    <row r="608">
      <c r="B608" s="33" t="s">
        <v>3379</v>
      </c>
      <c r="U608" s="36"/>
    </row>
    <row r="609">
      <c r="B609" s="33" t="s">
        <v>3380</v>
      </c>
      <c r="U609" s="36"/>
    </row>
    <row r="610">
      <c r="B610" s="33" t="s">
        <v>3381</v>
      </c>
      <c r="U610" s="36"/>
    </row>
    <row r="611">
      <c r="B611" s="33" t="s">
        <v>3382</v>
      </c>
      <c r="U611" s="36"/>
    </row>
    <row r="612">
      <c r="B612" s="33" t="s">
        <v>3383</v>
      </c>
      <c r="U612" s="36"/>
    </row>
    <row r="613">
      <c r="B613" s="33" t="s">
        <v>3384</v>
      </c>
      <c r="U613" s="36"/>
    </row>
    <row r="614">
      <c r="B614" s="33" t="s">
        <v>3385</v>
      </c>
      <c r="U614" s="36"/>
    </row>
    <row r="615">
      <c r="B615" s="33" t="s">
        <v>3386</v>
      </c>
      <c r="U615" s="36"/>
    </row>
    <row r="616">
      <c r="B616" s="33" t="s">
        <v>3387</v>
      </c>
      <c r="U616" s="36"/>
    </row>
    <row r="617">
      <c r="B617" s="33" t="s">
        <v>3388</v>
      </c>
      <c r="U617" s="36"/>
    </row>
    <row r="618">
      <c r="B618" s="33" t="s">
        <v>3389</v>
      </c>
      <c r="U618" s="36"/>
    </row>
    <row r="619">
      <c r="B619" s="33" t="s">
        <v>3390</v>
      </c>
      <c r="U619" s="36"/>
    </row>
    <row r="620">
      <c r="B620" s="33" t="s">
        <v>3391</v>
      </c>
      <c r="U620" s="36"/>
    </row>
    <row r="621">
      <c r="B621" s="33" t="s">
        <v>3392</v>
      </c>
      <c r="U621" s="36"/>
    </row>
    <row r="622">
      <c r="B622" s="33" t="s">
        <v>3393</v>
      </c>
      <c r="U622" s="36"/>
    </row>
    <row r="623">
      <c r="B623" s="33" t="s">
        <v>3394</v>
      </c>
      <c r="U623" s="36"/>
    </row>
    <row r="624">
      <c r="B624" s="33" t="s">
        <v>3347</v>
      </c>
      <c r="U624" s="36"/>
    </row>
    <row r="625">
      <c r="B625" s="33" t="s">
        <v>3395</v>
      </c>
      <c r="U625" s="36"/>
    </row>
    <row r="626">
      <c r="B626" s="33" t="s">
        <v>3396</v>
      </c>
      <c r="U626" s="36"/>
    </row>
    <row r="627">
      <c r="B627" s="33" t="s">
        <v>3397</v>
      </c>
      <c r="U627" s="36"/>
    </row>
    <row r="628">
      <c r="B628" s="33" t="s">
        <v>3398</v>
      </c>
      <c r="U628" s="36"/>
    </row>
    <row r="629">
      <c r="B629" s="33" t="s">
        <v>3399</v>
      </c>
      <c r="U629" s="36"/>
    </row>
    <row r="630">
      <c r="B630" s="33" t="s">
        <v>3040</v>
      </c>
      <c r="U630" s="36"/>
    </row>
    <row r="631">
      <c r="B631" s="33" t="s">
        <v>3041</v>
      </c>
      <c r="U631" s="36"/>
    </row>
    <row r="632">
      <c r="B632" s="33" t="s">
        <v>3400</v>
      </c>
      <c r="U632" s="36"/>
    </row>
    <row r="633">
      <c r="B633" s="33" t="s">
        <v>3043</v>
      </c>
      <c r="U633" s="36"/>
    </row>
    <row r="634">
      <c r="B634" s="33" t="s">
        <v>3401</v>
      </c>
      <c r="U634" s="36"/>
    </row>
    <row r="635">
      <c r="B635" s="33" t="s">
        <v>3402</v>
      </c>
      <c r="U635" s="36"/>
    </row>
    <row r="636">
      <c r="B636" s="33" t="s">
        <v>3045</v>
      </c>
      <c r="U636" s="36"/>
    </row>
    <row r="637">
      <c r="B637" s="33" t="s">
        <v>3046</v>
      </c>
      <c r="U637" s="36"/>
    </row>
    <row r="638">
      <c r="B638" s="33" t="s">
        <v>3403</v>
      </c>
      <c r="U638" s="36"/>
    </row>
    <row r="639">
      <c r="B639" s="33" t="s">
        <v>3036</v>
      </c>
      <c r="U639" s="36"/>
    </row>
    <row r="640">
      <c r="B640" s="33" t="s">
        <v>3404</v>
      </c>
      <c r="U640" s="36"/>
    </row>
    <row r="641">
      <c r="B641" s="33" t="s">
        <v>3405</v>
      </c>
      <c r="U641" s="36"/>
    </row>
    <row r="642">
      <c r="B642" s="33" t="s">
        <v>3040</v>
      </c>
      <c r="U642" s="36"/>
    </row>
    <row r="643">
      <c r="B643" s="33" t="s">
        <v>3041</v>
      </c>
      <c r="U643" s="36"/>
    </row>
    <row r="644">
      <c r="B644" s="33" t="s">
        <v>3406</v>
      </c>
      <c r="U644" s="36"/>
    </row>
    <row r="645">
      <c r="B645" s="33" t="s">
        <v>3043</v>
      </c>
      <c r="U645" s="36"/>
    </row>
    <row r="646">
      <c r="B646" s="33" t="s">
        <v>3367</v>
      </c>
      <c r="U646" s="36"/>
    </row>
    <row r="647">
      <c r="B647" s="33" t="s">
        <v>3368</v>
      </c>
      <c r="U647" s="36"/>
    </row>
    <row r="648">
      <c r="B648" s="33" t="s">
        <v>3369</v>
      </c>
      <c r="U648" s="36"/>
    </row>
    <row r="649">
      <c r="B649" s="33" t="s">
        <v>3370</v>
      </c>
      <c r="U649" s="36"/>
    </row>
    <row r="650">
      <c r="B650" s="33" t="s">
        <v>3372</v>
      </c>
      <c r="U650" s="36"/>
    </row>
    <row r="651">
      <c r="B651" s="33" t="s">
        <v>3374</v>
      </c>
      <c r="U651" s="36"/>
    </row>
    <row r="652">
      <c r="B652" s="33" t="s">
        <v>3376</v>
      </c>
      <c r="U652" s="36"/>
    </row>
    <row r="653">
      <c r="B653" s="33" t="s">
        <v>3377</v>
      </c>
      <c r="U653" s="36"/>
    </row>
    <row r="654">
      <c r="B654" s="33" t="s">
        <v>3407</v>
      </c>
      <c r="U654" s="36"/>
    </row>
    <row r="655">
      <c r="B655" s="33" t="s">
        <v>3045</v>
      </c>
      <c r="U655" s="36"/>
    </row>
    <row r="656">
      <c r="B656" s="33" t="s">
        <v>3046</v>
      </c>
      <c r="U656" s="36"/>
    </row>
    <row r="657">
      <c r="B657" s="33" t="s">
        <v>3408</v>
      </c>
      <c r="U657" s="36"/>
    </row>
    <row r="658">
      <c r="B658" s="33" t="s">
        <v>3043</v>
      </c>
      <c r="U658" s="36"/>
    </row>
    <row r="659">
      <c r="B659" s="33" t="s">
        <v>3409</v>
      </c>
      <c r="U659" s="36"/>
    </row>
    <row r="660">
      <c r="B660" s="33" t="s">
        <v>3410</v>
      </c>
      <c r="U660" s="36"/>
    </row>
    <row r="661">
      <c r="B661" s="33" t="s">
        <v>3411</v>
      </c>
      <c r="U661" s="36"/>
    </row>
    <row r="662">
      <c r="B662" s="33" t="s">
        <v>3045</v>
      </c>
      <c r="U662" s="36"/>
    </row>
    <row r="663">
      <c r="B663" s="33" t="s">
        <v>3046</v>
      </c>
      <c r="U663" s="36"/>
    </row>
    <row r="664">
      <c r="B664" s="33" t="s">
        <v>3412</v>
      </c>
      <c r="U664" s="36"/>
    </row>
    <row r="665">
      <c r="B665" s="33" t="s">
        <v>3036</v>
      </c>
      <c r="U665" s="36"/>
    </row>
    <row r="666">
      <c r="B666" s="33" t="s">
        <v>3413</v>
      </c>
      <c r="U666" s="36"/>
    </row>
    <row r="667">
      <c r="B667" s="33" t="s">
        <v>3414</v>
      </c>
      <c r="U667" s="36"/>
    </row>
    <row r="668">
      <c r="B668" s="33" t="s">
        <v>3415</v>
      </c>
      <c r="U668" s="36"/>
    </row>
    <row r="669">
      <c r="B669" s="33" t="s">
        <v>3416</v>
      </c>
      <c r="U669" s="36"/>
    </row>
    <row r="670">
      <c r="B670" s="33" t="s">
        <v>3417</v>
      </c>
      <c r="U670" s="36"/>
    </row>
    <row r="671">
      <c r="B671" s="33" t="s">
        <v>3418</v>
      </c>
      <c r="U671" s="36"/>
    </row>
    <row r="672">
      <c r="B672" s="33" t="s">
        <v>3419</v>
      </c>
      <c r="U672" s="36"/>
    </row>
    <row r="673">
      <c r="B673" s="33" t="s">
        <v>3420</v>
      </c>
      <c r="U673" s="36"/>
    </row>
    <row r="674">
      <c r="B674" s="33" t="s">
        <v>3421</v>
      </c>
      <c r="U674" s="36"/>
    </row>
    <row r="675">
      <c r="B675" s="33" t="s">
        <v>3396</v>
      </c>
      <c r="U675" s="36"/>
    </row>
    <row r="676">
      <c r="B676" s="33" t="s">
        <v>3422</v>
      </c>
      <c r="U676" s="36"/>
    </row>
    <row r="677">
      <c r="B677" s="33" t="s">
        <v>3353</v>
      </c>
      <c r="U677" s="36"/>
    </row>
    <row r="678">
      <c r="B678" s="33" t="s">
        <v>3040</v>
      </c>
      <c r="U678" s="36"/>
    </row>
    <row r="679">
      <c r="B679" s="33" t="s">
        <v>3041</v>
      </c>
      <c r="U679" s="36"/>
    </row>
    <row r="680">
      <c r="B680" s="33" t="s">
        <v>3423</v>
      </c>
      <c r="U680" s="36"/>
    </row>
    <row r="681">
      <c r="B681" s="33" t="s">
        <v>3043</v>
      </c>
      <c r="U681" s="36"/>
    </row>
    <row r="682">
      <c r="B682" s="33" t="s">
        <v>3424</v>
      </c>
      <c r="U682" s="36"/>
    </row>
    <row r="683">
      <c r="B683" s="33" t="s">
        <v>3367</v>
      </c>
      <c r="U683" s="36"/>
    </row>
    <row r="684">
      <c r="B684" s="33" t="s">
        <v>3368</v>
      </c>
      <c r="U684" s="36"/>
    </row>
    <row r="685">
      <c r="B685" s="33" t="s">
        <v>3369</v>
      </c>
      <c r="U685" s="36"/>
    </row>
    <row r="686">
      <c r="B686" s="33" t="s">
        <v>3370</v>
      </c>
      <c r="U686" s="36"/>
    </row>
    <row r="687">
      <c r="B687" s="33" t="s">
        <v>3372</v>
      </c>
      <c r="U687" s="36"/>
    </row>
    <row r="688">
      <c r="B688" s="33" t="s">
        <v>3374</v>
      </c>
      <c r="U688" s="36"/>
    </row>
    <row r="689">
      <c r="B689" s="33" t="s">
        <v>3376</v>
      </c>
      <c r="U689" s="36"/>
    </row>
    <row r="690">
      <c r="B690" s="33" t="s">
        <v>3377</v>
      </c>
      <c r="U690" s="36"/>
    </row>
    <row r="691">
      <c r="B691" s="33" t="s">
        <v>3407</v>
      </c>
      <c r="U691" s="36"/>
    </row>
    <row r="692">
      <c r="B692" s="33" t="s">
        <v>3045</v>
      </c>
      <c r="U692" s="36"/>
    </row>
    <row r="693">
      <c r="B693" s="33" t="s">
        <v>3046</v>
      </c>
      <c r="U693" s="36"/>
    </row>
    <row r="694">
      <c r="B694" s="33" t="s">
        <v>3425</v>
      </c>
      <c r="U694" s="36"/>
    </row>
    <row r="695">
      <c r="B695" s="33" t="s">
        <v>3043</v>
      </c>
      <c r="U695" s="36"/>
    </row>
    <row r="696">
      <c r="B696" s="33" t="s">
        <v>3424</v>
      </c>
      <c r="U696" s="36"/>
    </row>
    <row r="697">
      <c r="B697" s="33" t="s">
        <v>3367</v>
      </c>
      <c r="U697" s="36"/>
    </row>
    <row r="698">
      <c r="B698" s="33" t="s">
        <v>3368</v>
      </c>
      <c r="U698" s="36"/>
    </row>
    <row r="699">
      <c r="B699" s="33" t="s">
        <v>3369</v>
      </c>
      <c r="U699" s="36"/>
    </row>
    <row r="700">
      <c r="B700" s="33" t="s">
        <v>3370</v>
      </c>
      <c r="U700" s="36"/>
    </row>
    <row r="701">
      <c r="B701" s="33" t="s">
        <v>3372</v>
      </c>
      <c r="U701" s="36"/>
    </row>
    <row r="702">
      <c r="B702" s="33" t="s">
        <v>3045</v>
      </c>
      <c r="U702" s="36"/>
    </row>
    <row r="703">
      <c r="B703" s="33" t="s">
        <v>3046</v>
      </c>
      <c r="U703" s="36"/>
    </row>
    <row r="704">
      <c r="B704" s="33" t="s">
        <v>3426</v>
      </c>
      <c r="U704" s="36"/>
    </row>
    <row r="705">
      <c r="B705" s="33" t="s">
        <v>3043</v>
      </c>
      <c r="U705" s="36"/>
    </row>
    <row r="706">
      <c r="B706" s="33" t="s">
        <v>3427</v>
      </c>
      <c r="U706" s="36"/>
    </row>
    <row r="707">
      <c r="B707" s="33" t="s">
        <v>3428</v>
      </c>
      <c r="U707" s="36"/>
    </row>
    <row r="708">
      <c r="B708" s="33" t="s">
        <v>3429</v>
      </c>
      <c r="U708" s="36"/>
    </row>
    <row r="709">
      <c r="B709" s="33" t="s">
        <v>3430</v>
      </c>
      <c r="U709" s="36"/>
    </row>
    <row r="710">
      <c r="B710" s="33" t="s">
        <v>3045</v>
      </c>
      <c r="U710" s="36"/>
    </row>
    <row r="711">
      <c r="B711" s="33" t="s">
        <v>3046</v>
      </c>
      <c r="U711" s="36"/>
    </row>
    <row r="712">
      <c r="B712" s="33" t="s">
        <v>3431</v>
      </c>
      <c r="U712" s="36"/>
    </row>
    <row r="713">
      <c r="B713" s="33" t="s">
        <v>3036</v>
      </c>
      <c r="U713" s="36"/>
    </row>
    <row r="714">
      <c r="B714" s="33" t="s">
        <v>3413</v>
      </c>
      <c r="U714" s="36"/>
    </row>
    <row r="715">
      <c r="B715" s="33" t="s">
        <v>3432</v>
      </c>
      <c r="U715" s="36"/>
    </row>
    <row r="716">
      <c r="B716" s="33" t="s">
        <v>3433</v>
      </c>
      <c r="U716" s="36"/>
    </row>
    <row r="717">
      <c r="B717" s="33" t="s">
        <v>3434</v>
      </c>
      <c r="U717" s="36"/>
    </row>
    <row r="718">
      <c r="B718" s="33" t="s">
        <v>3435</v>
      </c>
      <c r="U718" s="36"/>
    </row>
    <row r="719">
      <c r="B719" s="33" t="s">
        <v>3436</v>
      </c>
      <c r="U719" s="36"/>
    </row>
    <row r="720">
      <c r="B720" s="33" t="s">
        <v>3419</v>
      </c>
      <c r="U720" s="36"/>
    </row>
    <row r="721">
      <c r="B721" s="33" t="s">
        <v>3420</v>
      </c>
      <c r="U721" s="36"/>
    </row>
    <row r="722">
      <c r="B722" s="33" t="s">
        <v>3421</v>
      </c>
      <c r="U722" s="36"/>
    </row>
    <row r="723">
      <c r="B723" s="33" t="s">
        <v>3396</v>
      </c>
      <c r="U723" s="36"/>
    </row>
    <row r="724">
      <c r="B724" s="33" t="s">
        <v>3422</v>
      </c>
      <c r="U724" s="36"/>
    </row>
    <row r="725">
      <c r="B725" s="33" t="s">
        <v>3353</v>
      </c>
      <c r="U725" s="36"/>
    </row>
    <row r="726">
      <c r="B726" s="33" t="s">
        <v>3437</v>
      </c>
      <c r="U726" s="36"/>
    </row>
    <row r="727">
      <c r="B727" s="33" t="s">
        <v>3438</v>
      </c>
      <c r="U727" s="36"/>
    </row>
    <row r="728">
      <c r="B728" s="33" t="s">
        <v>3040</v>
      </c>
      <c r="U728" s="36"/>
    </row>
    <row r="729">
      <c r="B729" s="33" t="s">
        <v>3041</v>
      </c>
      <c r="U729" s="36"/>
    </row>
    <row r="730">
      <c r="B730" s="33" t="s">
        <v>3439</v>
      </c>
      <c r="U730" s="36"/>
    </row>
    <row r="731">
      <c r="B731" s="33" t="s">
        <v>3043</v>
      </c>
      <c r="U731" s="36"/>
    </row>
    <row r="732">
      <c r="B732" s="33" t="s">
        <v>3367</v>
      </c>
      <c r="U732" s="36"/>
    </row>
    <row r="733">
      <c r="B733" s="33" t="s">
        <v>3368</v>
      </c>
      <c r="U733" s="36"/>
    </row>
    <row r="734">
      <c r="B734" s="33" t="s">
        <v>3369</v>
      </c>
      <c r="U734" s="36"/>
    </row>
    <row r="735">
      <c r="B735" s="33" t="s">
        <v>3370</v>
      </c>
      <c r="U735" s="36"/>
    </row>
    <row r="736">
      <c r="B736" s="33" t="s">
        <v>3045</v>
      </c>
      <c r="U736" s="36"/>
    </row>
    <row r="737">
      <c r="B737" s="33" t="s">
        <v>3046</v>
      </c>
      <c r="U737" s="36"/>
    </row>
    <row r="738">
      <c r="B738" s="33" t="s">
        <v>3440</v>
      </c>
      <c r="U738" s="36"/>
    </row>
    <row r="739">
      <c r="B739" s="33" t="s">
        <v>3043</v>
      </c>
      <c r="U739" s="36"/>
    </row>
    <row r="740">
      <c r="B740" s="33" t="s">
        <v>3424</v>
      </c>
      <c r="U740" s="36"/>
    </row>
    <row r="741">
      <c r="B741" s="33" t="s">
        <v>3367</v>
      </c>
      <c r="U741" s="36"/>
    </row>
    <row r="742">
      <c r="B742" s="33" t="s">
        <v>3368</v>
      </c>
      <c r="U742" s="36"/>
    </row>
    <row r="743">
      <c r="B743" s="33" t="s">
        <v>3369</v>
      </c>
      <c r="U743" s="36"/>
    </row>
    <row r="744">
      <c r="B744" s="33" t="s">
        <v>3370</v>
      </c>
      <c r="U744" s="36"/>
    </row>
    <row r="745">
      <c r="B745" s="33" t="s">
        <v>3372</v>
      </c>
      <c r="U745" s="36"/>
    </row>
    <row r="746">
      <c r="B746" s="33" t="s">
        <v>3045</v>
      </c>
      <c r="U746" s="36"/>
    </row>
    <row r="747">
      <c r="B747" s="33" t="s">
        <v>3046</v>
      </c>
      <c r="U747" s="36"/>
    </row>
    <row r="748">
      <c r="B748" s="33" t="s">
        <v>3441</v>
      </c>
      <c r="U748" s="36"/>
    </row>
    <row r="749">
      <c r="B749" s="33" t="s">
        <v>3043</v>
      </c>
      <c r="U749" s="36"/>
    </row>
    <row r="750">
      <c r="B750" s="33" t="s">
        <v>3424</v>
      </c>
      <c r="U750" s="36"/>
    </row>
    <row r="751">
      <c r="B751" s="33" t="s">
        <v>3367</v>
      </c>
      <c r="U751" s="36"/>
    </row>
    <row r="752">
      <c r="B752" s="33" t="s">
        <v>3368</v>
      </c>
      <c r="U752" s="36"/>
    </row>
    <row r="753">
      <c r="B753" s="33" t="s">
        <v>3369</v>
      </c>
      <c r="U753" s="36"/>
    </row>
    <row r="754">
      <c r="B754" s="33" t="s">
        <v>3370</v>
      </c>
      <c r="U754" s="36"/>
    </row>
    <row r="755">
      <c r="B755" s="33" t="s">
        <v>3372</v>
      </c>
      <c r="U755" s="36"/>
    </row>
    <row r="756">
      <c r="B756" s="33" t="s">
        <v>3045</v>
      </c>
      <c r="U756" s="36"/>
    </row>
    <row r="757">
      <c r="B757" s="33" t="s">
        <v>3046</v>
      </c>
      <c r="U757" s="36"/>
    </row>
    <row r="758">
      <c r="B758" s="33" t="s">
        <v>3442</v>
      </c>
      <c r="U758" s="36"/>
    </row>
    <row r="759">
      <c r="B759" s="33" t="s">
        <v>3043</v>
      </c>
      <c r="U759" s="36"/>
    </row>
    <row r="760">
      <c r="B760" s="33" t="s">
        <v>3424</v>
      </c>
      <c r="U760" s="36"/>
    </row>
    <row r="761">
      <c r="B761" s="33" t="s">
        <v>3367</v>
      </c>
      <c r="U761" s="36"/>
    </row>
    <row r="762">
      <c r="B762" s="33" t="s">
        <v>3368</v>
      </c>
      <c r="U762" s="36"/>
    </row>
    <row r="763">
      <c r="B763" s="33" t="s">
        <v>3369</v>
      </c>
      <c r="U763" s="36"/>
    </row>
    <row r="764">
      <c r="B764" s="33" t="s">
        <v>3370</v>
      </c>
      <c r="U764" s="36"/>
    </row>
    <row r="765">
      <c r="B765" s="33" t="s">
        <v>3372</v>
      </c>
      <c r="U765" s="36"/>
    </row>
    <row r="766">
      <c r="B766" s="33" t="s">
        <v>3374</v>
      </c>
      <c r="U766" s="36"/>
    </row>
    <row r="767">
      <c r="B767" s="33" t="s">
        <v>3045</v>
      </c>
      <c r="U767" s="36"/>
    </row>
    <row r="768">
      <c r="B768" s="33" t="s">
        <v>3046</v>
      </c>
      <c r="U768" s="36"/>
    </row>
    <row r="769">
      <c r="B769" s="33" t="s">
        <v>3443</v>
      </c>
      <c r="U769" s="36"/>
    </row>
    <row r="770">
      <c r="B770" s="33" t="s">
        <v>3036</v>
      </c>
      <c r="U770" s="36"/>
    </row>
    <row r="771">
      <c r="B771" s="33" t="s">
        <v>3444</v>
      </c>
      <c r="U771" s="36"/>
    </row>
    <row r="772">
      <c r="B772" s="33" t="s">
        <v>3445</v>
      </c>
      <c r="U772" s="36"/>
    </row>
    <row r="773">
      <c r="B773" s="33" t="s">
        <v>3040</v>
      </c>
      <c r="U773" s="36"/>
    </row>
    <row r="774">
      <c r="B774" s="33" t="s">
        <v>3041</v>
      </c>
      <c r="U774" s="36"/>
    </row>
    <row r="775">
      <c r="B775" s="33" t="s">
        <v>3446</v>
      </c>
      <c r="U775" s="36"/>
    </row>
    <row r="776">
      <c r="B776" s="33" t="s">
        <v>3043</v>
      </c>
      <c r="U776" s="36"/>
    </row>
    <row r="777">
      <c r="B777" s="33" t="s">
        <v>3367</v>
      </c>
      <c r="U777" s="36"/>
    </row>
    <row r="778">
      <c r="B778" s="33" t="s">
        <v>3368</v>
      </c>
      <c r="U778" s="36"/>
    </row>
    <row r="779">
      <c r="B779" s="33" t="s">
        <v>3045</v>
      </c>
      <c r="U779" s="36"/>
    </row>
    <row r="780">
      <c r="B780" s="33" t="s">
        <v>3046</v>
      </c>
      <c r="U780" s="36"/>
    </row>
    <row r="781">
      <c r="B781" s="33" t="s">
        <v>3447</v>
      </c>
      <c r="U781" s="36"/>
    </row>
    <row r="782">
      <c r="B782" s="33" t="s">
        <v>3448</v>
      </c>
      <c r="U782" s="36"/>
    </row>
    <row r="783">
      <c r="B783" s="33" t="s">
        <v>3449</v>
      </c>
      <c r="U783" s="36"/>
    </row>
    <row r="784">
      <c r="B784" s="33" t="s">
        <v>3450</v>
      </c>
      <c r="U784" s="36"/>
    </row>
    <row r="785">
      <c r="B785" s="33" t="s">
        <v>3451</v>
      </c>
      <c r="U785" s="36"/>
    </row>
    <row r="786">
      <c r="B786" s="33" t="s">
        <v>3452</v>
      </c>
      <c r="U786" s="36"/>
    </row>
    <row r="787">
      <c r="B787" s="33" t="s">
        <v>3453</v>
      </c>
      <c r="U787" s="36"/>
    </row>
    <row r="788">
      <c r="B788" s="33" t="s">
        <v>3454</v>
      </c>
      <c r="U788" s="36"/>
    </row>
    <row r="789">
      <c r="B789" s="33" t="s">
        <v>3455</v>
      </c>
      <c r="U789" s="36"/>
    </row>
    <row r="790">
      <c r="B790" s="33" t="s">
        <v>3041</v>
      </c>
      <c r="U790" s="36"/>
    </row>
    <row r="791">
      <c r="B791" s="33" t="s">
        <v>3456</v>
      </c>
      <c r="U791" s="36"/>
    </row>
    <row r="792">
      <c r="B792" s="33" t="s">
        <v>3036</v>
      </c>
      <c r="U792" s="36"/>
    </row>
    <row r="793">
      <c r="B793" s="33" t="s">
        <v>3457</v>
      </c>
      <c r="U793" s="36"/>
    </row>
    <row r="794">
      <c r="B794" s="33" t="s">
        <v>3422</v>
      </c>
      <c r="U794" s="36"/>
    </row>
    <row r="795">
      <c r="B795" s="33" t="s">
        <v>3353</v>
      </c>
      <c r="U795" s="36"/>
    </row>
    <row r="796">
      <c r="B796" s="33" t="s">
        <v>3458</v>
      </c>
      <c r="U796" s="36"/>
    </row>
    <row r="797">
      <c r="B797" s="33" t="s">
        <v>3459</v>
      </c>
      <c r="U797" s="36"/>
    </row>
    <row r="798">
      <c r="B798" s="33" t="s">
        <v>3460</v>
      </c>
      <c r="U798" s="36"/>
    </row>
    <row r="799">
      <c r="B799" s="33" t="s">
        <v>3461</v>
      </c>
      <c r="U799" s="36"/>
    </row>
    <row r="800">
      <c r="B800" s="33" t="s">
        <v>3462</v>
      </c>
      <c r="U800" s="36"/>
    </row>
    <row r="801">
      <c r="B801" s="33" t="s">
        <v>3463</v>
      </c>
      <c r="U801" s="36"/>
    </row>
    <row r="802">
      <c r="B802" s="33" t="s">
        <v>3464</v>
      </c>
      <c r="U802" s="36"/>
    </row>
    <row r="803">
      <c r="B803" s="33" t="s">
        <v>3465</v>
      </c>
      <c r="U803" s="36"/>
    </row>
    <row r="804">
      <c r="B804" s="33" t="s">
        <v>3466</v>
      </c>
      <c r="U804" s="36"/>
    </row>
    <row r="805">
      <c r="B805" s="33" t="s">
        <v>3467</v>
      </c>
      <c r="U805" s="36"/>
    </row>
    <row r="806">
      <c r="B806" s="33" t="s">
        <v>3340</v>
      </c>
      <c r="U806" s="36"/>
    </row>
    <row r="807">
      <c r="B807" s="33" t="s">
        <v>3341</v>
      </c>
      <c r="U807" s="36"/>
    </row>
    <row r="808">
      <c r="B808" s="33" t="s">
        <v>3342</v>
      </c>
      <c r="U808" s="36"/>
    </row>
    <row r="809">
      <c r="B809" s="33" t="s">
        <v>3343</v>
      </c>
      <c r="U809" s="36"/>
    </row>
    <row r="810">
      <c r="B810" s="33" t="s">
        <v>3468</v>
      </c>
      <c r="U810" s="36"/>
    </row>
    <row r="811">
      <c r="B811" s="33" t="s">
        <v>3469</v>
      </c>
      <c r="U811" s="36"/>
    </row>
    <row r="812">
      <c r="B812" s="33" t="s">
        <v>3040</v>
      </c>
      <c r="U812" s="36"/>
    </row>
    <row r="813">
      <c r="B813" s="33" t="s">
        <v>3041</v>
      </c>
      <c r="U813" s="36"/>
    </row>
    <row r="814">
      <c r="B814" s="33" t="s">
        <v>3470</v>
      </c>
      <c r="U814" s="36"/>
    </row>
    <row r="815">
      <c r="B815" s="33" t="s">
        <v>3043</v>
      </c>
      <c r="U815" s="36"/>
    </row>
    <row r="816">
      <c r="B816" s="33" t="s">
        <v>3401</v>
      </c>
      <c r="U816" s="36"/>
    </row>
    <row r="817">
      <c r="B817" s="33" t="s">
        <v>3402</v>
      </c>
      <c r="U817" s="36"/>
    </row>
    <row r="818">
      <c r="B818" s="33" t="s">
        <v>3471</v>
      </c>
      <c r="U818" s="36"/>
    </row>
    <row r="819">
      <c r="B819" s="33" t="s">
        <v>3472</v>
      </c>
      <c r="U819" s="36"/>
    </row>
    <row r="820">
      <c r="B820" s="33" t="s">
        <v>3045</v>
      </c>
      <c r="U820" s="36"/>
    </row>
    <row r="821">
      <c r="B821" s="33" t="s">
        <v>3046</v>
      </c>
      <c r="U821" s="36"/>
    </row>
    <row r="822">
      <c r="B822" s="33" t="s">
        <v>3473</v>
      </c>
      <c r="U822" s="36"/>
    </row>
    <row r="823">
      <c r="B823" s="33" t="s">
        <v>3043</v>
      </c>
      <c r="U823" s="36"/>
    </row>
    <row r="824">
      <c r="B824" s="33" t="s">
        <v>3146</v>
      </c>
      <c r="U824" s="36"/>
    </row>
    <row r="825">
      <c r="B825" s="33" t="s">
        <v>3474</v>
      </c>
      <c r="U825" s="36"/>
    </row>
    <row r="826">
      <c r="B826" s="33" t="s">
        <v>3475</v>
      </c>
      <c r="U826" s="36"/>
    </row>
    <row r="827">
      <c r="B827" s="33" t="s">
        <v>3476</v>
      </c>
      <c r="U827" s="36"/>
    </row>
    <row r="828">
      <c r="B828" s="33" t="s">
        <v>3045</v>
      </c>
      <c r="U828" s="36"/>
    </row>
    <row r="829">
      <c r="B829" s="33" t="s">
        <v>3046</v>
      </c>
      <c r="U829" s="36"/>
    </row>
    <row r="830">
      <c r="B830" s="33" t="s">
        <v>3477</v>
      </c>
      <c r="U830" s="36"/>
    </row>
    <row r="831">
      <c r="B831" s="33" t="s">
        <v>3043</v>
      </c>
      <c r="U831" s="36"/>
    </row>
    <row r="832">
      <c r="B832" s="33" t="s">
        <v>3146</v>
      </c>
      <c r="U832" s="36"/>
    </row>
    <row r="833">
      <c r="B833" s="33" t="s">
        <v>3474</v>
      </c>
      <c r="U833" s="36"/>
    </row>
    <row r="834">
      <c r="B834" s="33" t="s">
        <v>3475</v>
      </c>
      <c r="U834" s="36"/>
    </row>
    <row r="835">
      <c r="B835" s="33" t="s">
        <v>3045</v>
      </c>
      <c r="U835" s="36"/>
    </row>
    <row r="836">
      <c r="B836" s="33" t="s">
        <v>3046</v>
      </c>
      <c r="U836" s="36"/>
    </row>
    <row r="837">
      <c r="B837" s="33" t="s">
        <v>3478</v>
      </c>
      <c r="U837" s="36"/>
    </row>
    <row r="838">
      <c r="B838" s="33" t="s">
        <v>3043</v>
      </c>
      <c r="U838" s="36"/>
    </row>
    <row r="839">
      <c r="B839" s="33" t="s">
        <v>3146</v>
      </c>
      <c r="U839" s="36"/>
    </row>
    <row r="840">
      <c r="B840" s="33" t="s">
        <v>3474</v>
      </c>
      <c r="U840" s="36"/>
    </row>
    <row r="841">
      <c r="B841" s="33" t="s">
        <v>3475</v>
      </c>
      <c r="U841" s="36"/>
    </row>
    <row r="842">
      <c r="B842" s="33" t="s">
        <v>3045</v>
      </c>
      <c r="U842" s="36"/>
    </row>
    <row r="843">
      <c r="B843" s="33" t="s">
        <v>3046</v>
      </c>
      <c r="U843" s="36"/>
    </row>
    <row r="844">
      <c r="B844" s="33" t="s">
        <v>3479</v>
      </c>
      <c r="U844" s="36"/>
    </row>
    <row r="845">
      <c r="B845" s="33" t="s">
        <v>3448</v>
      </c>
      <c r="U845" s="36"/>
    </row>
    <row r="846">
      <c r="B846" s="33" t="s">
        <v>3449</v>
      </c>
      <c r="U846" s="36"/>
    </row>
    <row r="847">
      <c r="B847" s="33" t="s">
        <v>3450</v>
      </c>
      <c r="U847" s="36"/>
    </row>
    <row r="848">
      <c r="B848" s="33" t="s">
        <v>3480</v>
      </c>
      <c r="U848" s="36"/>
    </row>
    <row r="849">
      <c r="B849" s="33" t="s">
        <v>3453</v>
      </c>
      <c r="U849" s="36"/>
    </row>
    <row r="850">
      <c r="B850" s="33" t="s">
        <v>3454</v>
      </c>
      <c r="U850" s="36"/>
    </row>
    <row r="851">
      <c r="B851" s="33" t="s">
        <v>3455</v>
      </c>
      <c r="U851" s="36"/>
    </row>
    <row r="852">
      <c r="B852" s="33" t="s">
        <v>3041</v>
      </c>
      <c r="U852" s="36"/>
    </row>
    <row r="853">
      <c r="B853" s="33" t="s">
        <v>3481</v>
      </c>
      <c r="U853" s="36"/>
    </row>
    <row r="854">
      <c r="B854" s="33" t="s">
        <v>3043</v>
      </c>
      <c r="U854" s="36"/>
    </row>
    <row r="855">
      <c r="B855" s="33" t="s">
        <v>3482</v>
      </c>
      <c r="U855" s="36"/>
    </row>
    <row r="856">
      <c r="B856" s="33" t="s">
        <v>3483</v>
      </c>
      <c r="U856" s="36"/>
    </row>
    <row r="857">
      <c r="B857" s="33" t="s">
        <v>3484</v>
      </c>
      <c r="U857" s="36"/>
    </row>
    <row r="858">
      <c r="B858" s="33" t="s">
        <v>3045</v>
      </c>
      <c r="U858" s="36"/>
    </row>
    <row r="859">
      <c r="B859" s="33" t="s">
        <v>3046</v>
      </c>
      <c r="U859" s="36"/>
    </row>
    <row r="860">
      <c r="B860" s="33" t="s">
        <v>3485</v>
      </c>
      <c r="U860" s="36"/>
    </row>
    <row r="861">
      <c r="B861" s="33" t="s">
        <v>3036</v>
      </c>
      <c r="U861" s="36"/>
    </row>
    <row r="862">
      <c r="B862" s="33" t="s">
        <v>3486</v>
      </c>
      <c r="U862" s="36"/>
    </row>
    <row r="863">
      <c r="B863" s="33" t="s">
        <v>3040</v>
      </c>
      <c r="U863" s="36"/>
    </row>
    <row r="864">
      <c r="B864" s="33" t="s">
        <v>3041</v>
      </c>
      <c r="U864" s="36"/>
    </row>
    <row r="865">
      <c r="B865" s="33" t="s">
        <v>3487</v>
      </c>
      <c r="U865" s="36"/>
    </row>
    <row r="866">
      <c r="B866" s="33" t="s">
        <v>3036</v>
      </c>
      <c r="U866" s="36"/>
    </row>
    <row r="867">
      <c r="B867" s="33" t="s">
        <v>3488</v>
      </c>
      <c r="U867" s="36"/>
    </row>
    <row r="868">
      <c r="B868" s="33" t="s">
        <v>3489</v>
      </c>
      <c r="U868" s="36"/>
    </row>
    <row r="869">
      <c r="B869" s="33" t="s">
        <v>3490</v>
      </c>
      <c r="U869" s="36"/>
    </row>
    <row r="870">
      <c r="B870" s="33" t="s">
        <v>3491</v>
      </c>
      <c r="U870" s="36"/>
    </row>
    <row r="871">
      <c r="B871" s="33" t="s">
        <v>3492</v>
      </c>
      <c r="U871" s="36"/>
    </row>
    <row r="872">
      <c r="B872" s="33" t="s">
        <v>3493</v>
      </c>
      <c r="U872" s="36"/>
    </row>
    <row r="873">
      <c r="B873" s="33" t="s">
        <v>3494</v>
      </c>
      <c r="U873" s="36"/>
    </row>
    <row r="874">
      <c r="B874" s="33" t="s">
        <v>3495</v>
      </c>
      <c r="U874" s="36"/>
    </row>
    <row r="875">
      <c r="B875" s="33" t="s">
        <v>3496</v>
      </c>
      <c r="U875" s="36"/>
    </row>
    <row r="876">
      <c r="B876" s="33" t="s">
        <v>3497</v>
      </c>
      <c r="U876" s="36"/>
    </row>
    <row r="877">
      <c r="B877" s="33" t="s">
        <v>3040</v>
      </c>
      <c r="U877" s="36"/>
    </row>
    <row r="878">
      <c r="B878" s="33" t="s">
        <v>3041</v>
      </c>
      <c r="U878" s="36"/>
    </row>
    <row r="879">
      <c r="B879" s="33" t="s">
        <v>3498</v>
      </c>
      <c r="U879" s="36"/>
    </row>
    <row r="880">
      <c r="B880" s="33" t="s">
        <v>3268</v>
      </c>
      <c r="U880" s="36"/>
    </row>
    <row r="881">
      <c r="B881" s="33" t="s">
        <v>3269</v>
      </c>
      <c r="U881" s="36"/>
    </row>
    <row r="882">
      <c r="B882" s="33" t="s">
        <v>3270</v>
      </c>
      <c r="U882" s="36"/>
    </row>
    <row r="883">
      <c r="B883" s="33" t="s">
        <v>3499</v>
      </c>
      <c r="U883" s="36"/>
    </row>
    <row r="884">
      <c r="B884" s="33" t="s">
        <v>3500</v>
      </c>
      <c r="U884" s="36"/>
    </row>
    <row r="885">
      <c r="B885" s="33" t="s">
        <v>3501</v>
      </c>
      <c r="U885" s="36"/>
    </row>
    <row r="886">
      <c r="B886" s="33" t="s">
        <v>3287</v>
      </c>
      <c r="U886" s="36"/>
    </row>
    <row r="887">
      <c r="B887" s="33" t="s">
        <v>3502</v>
      </c>
      <c r="U887" s="36"/>
    </row>
    <row r="888">
      <c r="B888" s="33" t="s">
        <v>3503</v>
      </c>
      <c r="U888" s="36"/>
    </row>
    <row r="889">
      <c r="B889" s="33" t="s">
        <v>3276</v>
      </c>
      <c r="U889" s="36"/>
    </row>
    <row r="890">
      <c r="B890" s="33" t="s">
        <v>3277</v>
      </c>
      <c r="U890" s="36"/>
    </row>
    <row r="891">
      <c r="B891" s="33" t="s">
        <v>3278</v>
      </c>
      <c r="U891" s="36"/>
    </row>
    <row r="892">
      <c r="B892" s="33" t="s">
        <v>3046</v>
      </c>
      <c r="U892" s="36"/>
    </row>
    <row r="893">
      <c r="B893" s="33" t="s">
        <v>3504</v>
      </c>
      <c r="U893" s="36"/>
    </row>
    <row r="894">
      <c r="B894" s="33" t="s">
        <v>3268</v>
      </c>
      <c r="U894" s="36"/>
    </row>
    <row r="895">
      <c r="B895" s="33" t="s">
        <v>3269</v>
      </c>
      <c r="U895" s="36"/>
    </row>
    <row r="896">
      <c r="B896" s="33" t="s">
        <v>3270</v>
      </c>
      <c r="U896" s="36"/>
    </row>
    <row r="897">
      <c r="B897" s="33" t="s">
        <v>3505</v>
      </c>
      <c r="U897" s="36"/>
    </row>
    <row r="898">
      <c r="B898" s="33" t="s">
        <v>3506</v>
      </c>
      <c r="U898" s="36"/>
    </row>
    <row r="899">
      <c r="B899" s="33" t="s">
        <v>3507</v>
      </c>
      <c r="U899" s="36"/>
    </row>
    <row r="900">
      <c r="B900" s="33" t="s">
        <v>3503</v>
      </c>
      <c r="U900" s="36"/>
    </row>
    <row r="901">
      <c r="B901" s="33" t="s">
        <v>3276</v>
      </c>
      <c r="U901" s="36"/>
    </row>
    <row r="902">
      <c r="B902" s="33" t="s">
        <v>3277</v>
      </c>
      <c r="U902" s="36"/>
    </row>
    <row r="903">
      <c r="B903" s="33" t="s">
        <v>3278</v>
      </c>
      <c r="U903" s="36"/>
    </row>
    <row r="904">
      <c r="B904" s="33" t="s">
        <v>3046</v>
      </c>
      <c r="U904" s="36"/>
    </row>
    <row r="905">
      <c r="B905" s="33" t="s">
        <v>3508</v>
      </c>
      <c r="U905" s="36"/>
    </row>
    <row r="906">
      <c r="B906" s="33" t="s">
        <v>3268</v>
      </c>
      <c r="U906" s="36"/>
    </row>
    <row r="907">
      <c r="B907" s="33" t="s">
        <v>3269</v>
      </c>
      <c r="U907" s="36"/>
    </row>
    <row r="908">
      <c r="B908" s="33" t="s">
        <v>3270</v>
      </c>
      <c r="U908" s="36"/>
    </row>
    <row r="909">
      <c r="B909" s="33" t="s">
        <v>3509</v>
      </c>
      <c r="U909" s="36"/>
    </row>
    <row r="910">
      <c r="B910" s="33" t="s">
        <v>3510</v>
      </c>
      <c r="U910" s="36"/>
    </row>
    <row r="911">
      <c r="B911" s="33" t="s">
        <v>3511</v>
      </c>
      <c r="U911" s="36"/>
    </row>
    <row r="912">
      <c r="B912" s="33" t="s">
        <v>3276</v>
      </c>
      <c r="U912" s="36"/>
    </row>
    <row r="913">
      <c r="B913" s="33" t="s">
        <v>3277</v>
      </c>
      <c r="U913" s="36"/>
    </row>
    <row r="914">
      <c r="B914" s="33" t="s">
        <v>3278</v>
      </c>
      <c r="U914" s="36"/>
    </row>
    <row r="915">
      <c r="B915" s="33" t="s">
        <v>3046</v>
      </c>
      <c r="U915" s="36"/>
    </row>
    <row r="916">
      <c r="B916" s="33" t="s">
        <v>3512</v>
      </c>
      <c r="U916" s="36"/>
    </row>
    <row r="917">
      <c r="B917" s="33" t="s">
        <v>3268</v>
      </c>
      <c r="U917" s="36"/>
    </row>
    <row r="918">
      <c r="B918" s="33" t="s">
        <v>3269</v>
      </c>
      <c r="U918" s="36"/>
    </row>
    <row r="919">
      <c r="B919" s="33" t="s">
        <v>3270</v>
      </c>
      <c r="U919" s="36"/>
    </row>
    <row r="920">
      <c r="B920" s="33" t="s">
        <v>3513</v>
      </c>
      <c r="U920" s="36"/>
    </row>
    <row r="921">
      <c r="B921" s="33" t="s">
        <v>3514</v>
      </c>
      <c r="U921" s="36"/>
    </row>
    <row r="922">
      <c r="B922" s="33" t="s">
        <v>3515</v>
      </c>
      <c r="U922" s="36"/>
    </row>
    <row r="923">
      <c r="B923" s="33" t="s">
        <v>3516</v>
      </c>
      <c r="U923" s="36"/>
    </row>
    <row r="924">
      <c r="B924" s="33" t="s">
        <v>3517</v>
      </c>
      <c r="U924" s="36"/>
    </row>
    <row r="925">
      <c r="B925" s="33" t="s">
        <v>3518</v>
      </c>
      <c r="U925" s="36"/>
    </row>
    <row r="926">
      <c r="B926" s="33" t="s">
        <v>3519</v>
      </c>
      <c r="U926" s="36"/>
    </row>
    <row r="927">
      <c r="B927" s="33" t="s">
        <v>3520</v>
      </c>
      <c r="U927" s="36"/>
    </row>
    <row r="928">
      <c r="B928" s="33" t="s">
        <v>3521</v>
      </c>
      <c r="U928" s="36"/>
    </row>
    <row r="929">
      <c r="B929" s="33" t="s">
        <v>3276</v>
      </c>
      <c r="U929" s="36"/>
    </row>
    <row r="930">
      <c r="B930" s="33" t="s">
        <v>3277</v>
      </c>
      <c r="U930" s="36"/>
    </row>
    <row r="931">
      <c r="B931" s="33" t="s">
        <v>3278</v>
      </c>
      <c r="U931" s="36"/>
    </row>
    <row r="932">
      <c r="B932" s="33" t="s">
        <v>3046</v>
      </c>
      <c r="U932" s="36"/>
    </row>
    <row r="933">
      <c r="B933" s="33" t="s">
        <v>3522</v>
      </c>
      <c r="U933" s="36"/>
    </row>
    <row r="934">
      <c r="B934" s="33" t="s">
        <v>3268</v>
      </c>
      <c r="U934" s="36"/>
    </row>
    <row r="935">
      <c r="B935" s="33" t="s">
        <v>3269</v>
      </c>
      <c r="U935" s="36"/>
    </row>
    <row r="936">
      <c r="B936" s="33" t="s">
        <v>3270</v>
      </c>
      <c r="U936" s="36"/>
    </row>
    <row r="937">
      <c r="B937" s="33" t="s">
        <v>3499</v>
      </c>
      <c r="U937" s="36"/>
    </row>
    <row r="938">
      <c r="B938" s="33" t="s">
        <v>3523</v>
      </c>
      <c r="U938" s="36"/>
    </row>
    <row r="939">
      <c r="B939" s="33" t="s">
        <v>3524</v>
      </c>
      <c r="U939" s="36"/>
    </row>
    <row r="940">
      <c r="B940" s="33" t="s">
        <v>3276</v>
      </c>
      <c r="U940" s="36"/>
    </row>
    <row r="941">
      <c r="B941" s="33" t="s">
        <v>3277</v>
      </c>
      <c r="U941" s="36"/>
    </row>
    <row r="942">
      <c r="B942" s="33" t="s">
        <v>3278</v>
      </c>
      <c r="U942" s="36"/>
    </row>
    <row r="943">
      <c r="B943" s="33" t="s">
        <v>3046</v>
      </c>
      <c r="U943" s="36"/>
    </row>
    <row r="944">
      <c r="B944" s="33" t="s">
        <v>3525</v>
      </c>
      <c r="U944" s="36"/>
    </row>
    <row r="945">
      <c r="B945" s="33" t="s">
        <v>3036</v>
      </c>
      <c r="U945" s="36"/>
    </row>
    <row r="946">
      <c r="B946" s="33" t="s">
        <v>3526</v>
      </c>
      <c r="U946" s="36"/>
    </row>
    <row r="947">
      <c r="B947" s="33" t="s">
        <v>3527</v>
      </c>
      <c r="U947" s="36"/>
    </row>
    <row r="948">
      <c r="B948" s="33" t="s">
        <v>3528</v>
      </c>
      <c r="U948" s="36"/>
    </row>
    <row r="949">
      <c r="B949" s="33" t="s">
        <v>3040</v>
      </c>
      <c r="U949" s="36"/>
    </row>
    <row r="950">
      <c r="B950" s="33" t="s">
        <v>3041</v>
      </c>
      <c r="U950" s="36"/>
    </row>
    <row r="951">
      <c r="B951" s="33" t="s">
        <v>3529</v>
      </c>
      <c r="U951" s="36"/>
    </row>
    <row r="952">
      <c r="B952" s="33" t="s">
        <v>3036</v>
      </c>
      <c r="U952" s="36"/>
    </row>
    <row r="953">
      <c r="B953" s="33" t="s">
        <v>3530</v>
      </c>
      <c r="U953" s="36"/>
    </row>
    <row r="954">
      <c r="B954" s="33" t="s">
        <v>3531</v>
      </c>
      <c r="U954" s="36"/>
    </row>
    <row r="955">
      <c r="B955" s="33" t="s">
        <v>3040</v>
      </c>
      <c r="U955" s="36"/>
    </row>
    <row r="956">
      <c r="B956" s="33" t="s">
        <v>3041</v>
      </c>
      <c r="U956" s="36"/>
    </row>
    <row r="957">
      <c r="B957" s="33" t="s">
        <v>3532</v>
      </c>
      <c r="U957" s="36"/>
    </row>
    <row r="958">
      <c r="B958" s="33" t="s">
        <v>3268</v>
      </c>
      <c r="U958" s="36"/>
    </row>
    <row r="959">
      <c r="B959" s="33" t="s">
        <v>3269</v>
      </c>
      <c r="U959" s="36"/>
    </row>
    <row r="960">
      <c r="B960" s="33" t="s">
        <v>3270</v>
      </c>
      <c r="U960" s="36"/>
    </row>
    <row r="961">
      <c r="B961" s="33" t="s">
        <v>3533</v>
      </c>
      <c r="U961" s="36"/>
    </row>
    <row r="962">
      <c r="B962" s="33" t="s">
        <v>3534</v>
      </c>
      <c r="U962" s="36"/>
    </row>
    <row r="963">
      <c r="B963" s="33" t="s">
        <v>3535</v>
      </c>
      <c r="U963" s="36"/>
    </row>
    <row r="964">
      <c r="B964" s="33" t="s">
        <v>3276</v>
      </c>
      <c r="U964" s="36"/>
    </row>
    <row r="965">
      <c r="B965" s="33" t="s">
        <v>3277</v>
      </c>
      <c r="U965" s="36"/>
    </row>
    <row r="966">
      <c r="B966" s="33" t="s">
        <v>3278</v>
      </c>
      <c r="U966" s="36"/>
    </row>
    <row r="967">
      <c r="B967" s="33" t="s">
        <v>3046</v>
      </c>
      <c r="U967" s="36"/>
    </row>
    <row r="968">
      <c r="B968" s="33" t="s">
        <v>3536</v>
      </c>
      <c r="U968" s="36"/>
    </row>
    <row r="969">
      <c r="B969" s="33" t="s">
        <v>3043</v>
      </c>
      <c r="U969" s="36"/>
    </row>
    <row r="970">
      <c r="B970" s="33" t="s">
        <v>3537</v>
      </c>
      <c r="U970" s="36"/>
    </row>
    <row r="971">
      <c r="B971" s="33" t="s">
        <v>3538</v>
      </c>
      <c r="U971" s="36"/>
    </row>
    <row r="972">
      <c r="B972" s="33" t="s">
        <v>3539</v>
      </c>
      <c r="U972" s="36"/>
    </row>
    <row r="973">
      <c r="B973" s="33" t="s">
        <v>3540</v>
      </c>
      <c r="U973" s="36"/>
    </row>
    <row r="974">
      <c r="B974" s="33" t="s">
        <v>3541</v>
      </c>
      <c r="U974" s="36"/>
    </row>
    <row r="975">
      <c r="B975" s="33" t="s">
        <v>3542</v>
      </c>
      <c r="U975" s="36"/>
    </row>
    <row r="976">
      <c r="B976" s="33" t="s">
        <v>3045</v>
      </c>
      <c r="U976" s="36"/>
    </row>
    <row r="977">
      <c r="B977" s="33" t="s">
        <v>3046</v>
      </c>
      <c r="U977" s="36"/>
    </row>
    <row r="978">
      <c r="B978" s="33" t="s">
        <v>3543</v>
      </c>
      <c r="U978" s="36"/>
    </row>
    <row r="979">
      <c r="B979" s="33" t="s">
        <v>3036</v>
      </c>
      <c r="U979" s="36"/>
    </row>
    <row r="980">
      <c r="B980" s="33" t="s">
        <v>3544</v>
      </c>
      <c r="U980" s="36"/>
    </row>
    <row r="981">
      <c r="B981" s="33" t="s">
        <v>3545</v>
      </c>
      <c r="U981" s="36"/>
    </row>
    <row r="982">
      <c r="B982" s="33" t="s">
        <v>3040</v>
      </c>
      <c r="U982" s="36"/>
    </row>
    <row r="983">
      <c r="B983" s="33" t="s">
        <v>3041</v>
      </c>
      <c r="U983" s="36"/>
    </row>
    <row r="984">
      <c r="B984" s="33" t="s">
        <v>3546</v>
      </c>
      <c r="U984" s="36"/>
    </row>
    <row r="985">
      <c r="B985" s="33" t="s">
        <v>3268</v>
      </c>
      <c r="U985" s="36"/>
    </row>
    <row r="986">
      <c r="B986" s="33" t="s">
        <v>3269</v>
      </c>
      <c r="U986" s="36"/>
    </row>
    <row r="987">
      <c r="B987" s="33" t="s">
        <v>3270</v>
      </c>
      <c r="U987" s="36"/>
    </row>
    <row r="988">
      <c r="B988" s="33" t="s">
        <v>3547</v>
      </c>
      <c r="U988" s="36"/>
    </row>
    <row r="989">
      <c r="B989" s="33" t="s">
        <v>3548</v>
      </c>
      <c r="U989" s="36"/>
    </row>
    <row r="990">
      <c r="B990" s="33" t="s">
        <v>3549</v>
      </c>
      <c r="U990" s="36"/>
    </row>
    <row r="991">
      <c r="B991" s="33" t="s">
        <v>3550</v>
      </c>
      <c r="U991" s="36"/>
    </row>
    <row r="992">
      <c r="B992" s="33" t="s">
        <v>3551</v>
      </c>
      <c r="U992" s="36"/>
    </row>
    <row r="993">
      <c r="B993" s="33" t="s">
        <v>3552</v>
      </c>
      <c r="U993" s="36"/>
    </row>
    <row r="994">
      <c r="B994" s="33" t="s">
        <v>3553</v>
      </c>
      <c r="U994" s="36"/>
    </row>
    <row r="995">
      <c r="B995" s="33" t="s">
        <v>3276</v>
      </c>
      <c r="U995" s="36"/>
    </row>
    <row r="996">
      <c r="B996" s="33" t="s">
        <v>3277</v>
      </c>
      <c r="U996" s="36"/>
    </row>
    <row r="997">
      <c r="B997" s="33" t="s">
        <v>3278</v>
      </c>
      <c r="U997" s="36"/>
    </row>
    <row r="998">
      <c r="B998" s="33" t="s">
        <v>3046</v>
      </c>
      <c r="U998" s="36"/>
    </row>
    <row r="999">
      <c r="B999" s="33" t="s">
        <v>3554</v>
      </c>
      <c r="U999" s="36"/>
    </row>
    <row r="1000">
      <c r="B1000" s="33" t="s">
        <v>3036</v>
      </c>
      <c r="U1000" s="36"/>
    </row>
    <row r="1001">
      <c r="B1001" s="33" t="s">
        <v>3555</v>
      </c>
      <c r="U1001" s="36"/>
    </row>
    <row r="1002">
      <c r="B1002" s="33" t="s">
        <v>3556</v>
      </c>
      <c r="U1002" s="36"/>
    </row>
    <row r="1003">
      <c r="B1003" s="33" t="s">
        <v>3490</v>
      </c>
      <c r="U1003" s="36"/>
    </row>
    <row r="1004">
      <c r="B1004" s="33" t="s">
        <v>3557</v>
      </c>
      <c r="U1004" s="36"/>
    </row>
    <row r="1005">
      <c r="B1005" s="33" t="s">
        <v>3558</v>
      </c>
      <c r="U1005" s="36"/>
    </row>
    <row r="1006">
      <c r="B1006" s="33" t="s">
        <v>3559</v>
      </c>
      <c r="U1006" s="36"/>
    </row>
    <row r="1007">
      <c r="B1007" s="33" t="s">
        <v>3560</v>
      </c>
      <c r="U1007" s="36"/>
    </row>
    <row r="1008">
      <c r="B1008" s="33" t="s">
        <v>3561</v>
      </c>
      <c r="U1008" s="36"/>
    </row>
    <row r="1009">
      <c r="B1009" s="33" t="s">
        <v>3562</v>
      </c>
      <c r="U1009" s="36"/>
    </row>
    <row r="1010">
      <c r="B1010" s="33" t="s">
        <v>3497</v>
      </c>
      <c r="U1010" s="36"/>
    </row>
    <row r="1011">
      <c r="B1011" s="33" t="s">
        <v>3563</v>
      </c>
      <c r="U1011" s="36"/>
    </row>
    <row r="1012">
      <c r="B1012" s="33" t="s">
        <v>3040</v>
      </c>
      <c r="U1012" s="36"/>
    </row>
    <row r="1013">
      <c r="B1013" s="33" t="s">
        <v>3041</v>
      </c>
      <c r="U1013" s="36"/>
    </row>
    <row r="1014">
      <c r="B1014" s="33" t="s">
        <v>3564</v>
      </c>
      <c r="U1014" s="36"/>
    </row>
    <row r="1015">
      <c r="B1015" s="33" t="s">
        <v>3268</v>
      </c>
      <c r="U1015" s="36"/>
    </row>
    <row r="1016">
      <c r="B1016" s="33" t="s">
        <v>3269</v>
      </c>
      <c r="U1016" s="36"/>
    </row>
    <row r="1017">
      <c r="B1017" s="33" t="s">
        <v>3270</v>
      </c>
      <c r="U1017" s="36"/>
    </row>
    <row r="1018">
      <c r="B1018" s="33" t="s">
        <v>3499</v>
      </c>
      <c r="U1018" s="36"/>
    </row>
    <row r="1019">
      <c r="B1019" s="33" t="s">
        <v>3565</v>
      </c>
      <c r="U1019" s="36"/>
    </row>
    <row r="1020">
      <c r="B1020" s="33" t="s">
        <v>3566</v>
      </c>
      <c r="U1020" s="36"/>
    </row>
    <row r="1021">
      <c r="B1021" s="33" t="s">
        <v>3567</v>
      </c>
      <c r="U1021" s="36"/>
    </row>
    <row r="1022">
      <c r="B1022" s="33" t="s">
        <v>3276</v>
      </c>
      <c r="U1022" s="36"/>
    </row>
    <row r="1023">
      <c r="B1023" s="33" t="s">
        <v>3277</v>
      </c>
      <c r="U1023" s="36"/>
    </row>
    <row r="1024">
      <c r="B1024" s="33" t="s">
        <v>3278</v>
      </c>
      <c r="U1024" s="36"/>
    </row>
    <row r="1025">
      <c r="B1025" s="33" t="s">
        <v>3046</v>
      </c>
      <c r="U1025" s="36"/>
    </row>
    <row r="1026">
      <c r="B1026" s="33" t="s">
        <v>3568</v>
      </c>
      <c r="U1026" s="36"/>
    </row>
    <row r="1027">
      <c r="B1027" s="33" t="s">
        <v>3268</v>
      </c>
      <c r="U1027" s="36"/>
    </row>
    <row r="1028">
      <c r="B1028" s="33" t="s">
        <v>3269</v>
      </c>
      <c r="U1028" s="36"/>
    </row>
    <row r="1029">
      <c r="B1029" s="33" t="s">
        <v>3270</v>
      </c>
      <c r="U1029" s="36"/>
    </row>
    <row r="1030">
      <c r="B1030" s="33" t="s">
        <v>3505</v>
      </c>
      <c r="U1030" s="36"/>
    </row>
    <row r="1031">
      <c r="B1031" s="33" t="s">
        <v>3506</v>
      </c>
      <c r="U1031" s="36"/>
    </row>
    <row r="1032">
      <c r="B1032" s="33" t="s">
        <v>3507</v>
      </c>
      <c r="U1032" s="36"/>
    </row>
    <row r="1033">
      <c r="B1033" s="33" t="s">
        <v>3569</v>
      </c>
      <c r="U1033" s="36"/>
    </row>
    <row r="1034">
      <c r="B1034" s="33" t="s">
        <v>3276</v>
      </c>
      <c r="U1034" s="36"/>
    </row>
    <row r="1035">
      <c r="B1035" s="33" t="s">
        <v>3277</v>
      </c>
      <c r="U1035" s="36"/>
    </row>
    <row r="1036">
      <c r="B1036" s="33" t="s">
        <v>3278</v>
      </c>
      <c r="U1036" s="36"/>
    </row>
    <row r="1037">
      <c r="B1037" s="33" t="s">
        <v>3046</v>
      </c>
      <c r="U1037" s="36"/>
    </row>
    <row r="1038">
      <c r="B1038" s="33" t="s">
        <v>3570</v>
      </c>
      <c r="U1038" s="36"/>
    </row>
    <row r="1039">
      <c r="B1039" s="33" t="s">
        <v>3043</v>
      </c>
      <c r="U1039" s="36"/>
    </row>
    <row r="1040">
      <c r="B1040" s="33" t="s">
        <v>3571</v>
      </c>
      <c r="U1040" s="36"/>
    </row>
    <row r="1041">
      <c r="B1041" s="33" t="s">
        <v>3572</v>
      </c>
      <c r="U1041" s="36"/>
    </row>
    <row r="1042">
      <c r="B1042" s="33" t="s">
        <v>3573</v>
      </c>
      <c r="U1042" s="36"/>
    </row>
    <row r="1043">
      <c r="B1043" s="33" t="s">
        <v>3045</v>
      </c>
      <c r="U1043" s="36"/>
    </row>
    <row r="1044">
      <c r="B1044" s="33" t="s">
        <v>3046</v>
      </c>
      <c r="U1044" s="36"/>
    </row>
    <row r="1045">
      <c r="B1045" s="33" t="s">
        <v>3574</v>
      </c>
      <c r="U1045" s="36"/>
    </row>
    <row r="1046">
      <c r="B1046" s="33" t="s">
        <v>3043</v>
      </c>
      <c r="U1046" s="36"/>
    </row>
    <row r="1047">
      <c r="B1047" s="33" t="s">
        <v>3575</v>
      </c>
      <c r="U1047" s="36"/>
    </row>
    <row r="1048">
      <c r="B1048" s="33" t="s">
        <v>3576</v>
      </c>
      <c r="U1048" s="36"/>
    </row>
    <row r="1049">
      <c r="B1049" s="33" t="s">
        <v>3577</v>
      </c>
      <c r="U1049" s="36"/>
    </row>
    <row r="1050">
      <c r="B1050" s="33" t="s">
        <v>3045</v>
      </c>
      <c r="U1050" s="36"/>
    </row>
    <row r="1051">
      <c r="B1051" s="33" t="s">
        <v>3046</v>
      </c>
      <c r="U1051" s="36"/>
    </row>
    <row r="1052">
      <c r="B1052" s="33" t="s">
        <v>3578</v>
      </c>
      <c r="U1052" s="36"/>
    </row>
    <row r="1053">
      <c r="B1053" s="33" t="s">
        <v>3043</v>
      </c>
      <c r="U1053" s="36"/>
    </row>
    <row r="1054">
      <c r="B1054" s="33" t="s">
        <v>3579</v>
      </c>
      <c r="U1054" s="36"/>
    </row>
    <row r="1055">
      <c r="B1055" s="33" t="s">
        <v>3580</v>
      </c>
      <c r="U1055" s="36"/>
    </row>
    <row r="1056">
      <c r="B1056" s="33" t="s">
        <v>3581</v>
      </c>
      <c r="U1056" s="36"/>
    </row>
    <row r="1057">
      <c r="B1057" s="33" t="s">
        <v>3573</v>
      </c>
      <c r="U1057" s="36"/>
    </row>
    <row r="1058">
      <c r="B1058" s="33" t="s">
        <v>3582</v>
      </c>
      <c r="U1058" s="36"/>
    </row>
    <row r="1059">
      <c r="B1059" s="33" t="s">
        <v>3583</v>
      </c>
      <c r="U1059" s="36"/>
    </row>
    <row r="1060">
      <c r="B1060" s="33" t="s">
        <v>3584</v>
      </c>
      <c r="U1060" s="36"/>
    </row>
    <row r="1061">
      <c r="B1061" s="33" t="s">
        <v>3585</v>
      </c>
      <c r="U1061" s="36"/>
    </row>
    <row r="1062">
      <c r="B1062" s="33" t="s">
        <v>3045</v>
      </c>
      <c r="U1062" s="36"/>
    </row>
    <row r="1063">
      <c r="B1063" s="33" t="s">
        <v>3046</v>
      </c>
      <c r="U1063" s="36"/>
    </row>
    <row r="1064">
      <c r="B1064" s="33" t="s">
        <v>3586</v>
      </c>
      <c r="U1064" s="36"/>
    </row>
    <row r="1065">
      <c r="B1065" s="33" t="s">
        <v>3043</v>
      </c>
      <c r="U1065" s="36"/>
    </row>
    <row r="1066">
      <c r="B1066" s="33" t="s">
        <v>3587</v>
      </c>
      <c r="U1066" s="36"/>
    </row>
    <row r="1067">
      <c r="B1067" s="33" t="s">
        <v>3588</v>
      </c>
      <c r="U1067" s="36"/>
    </row>
    <row r="1068">
      <c r="B1068" s="33" t="s">
        <v>3589</v>
      </c>
      <c r="U1068" s="36"/>
    </row>
    <row r="1069">
      <c r="B1069" s="33" t="s">
        <v>3590</v>
      </c>
      <c r="U1069" s="36"/>
    </row>
    <row r="1070">
      <c r="B1070" s="33" t="s">
        <v>3591</v>
      </c>
      <c r="U1070" s="36"/>
    </row>
    <row r="1071">
      <c r="B1071" s="33" t="s">
        <v>3592</v>
      </c>
      <c r="U1071" s="36"/>
    </row>
    <row r="1072">
      <c r="B1072" s="33" t="s">
        <v>3045</v>
      </c>
      <c r="U1072" s="36"/>
    </row>
    <row r="1073">
      <c r="B1073" s="33" t="s">
        <v>3046</v>
      </c>
      <c r="U1073" s="36"/>
    </row>
    <row r="1074">
      <c r="B1074" s="33" t="s">
        <v>3593</v>
      </c>
      <c r="U1074" s="36"/>
    </row>
    <row r="1075">
      <c r="B1075" s="33" t="s">
        <v>3036</v>
      </c>
      <c r="U1075" s="36"/>
    </row>
    <row r="1076">
      <c r="B1076" s="33" t="s">
        <v>3526</v>
      </c>
      <c r="U1076" s="36"/>
    </row>
    <row r="1077">
      <c r="B1077" s="33" t="s">
        <v>3594</v>
      </c>
      <c r="U1077" s="36"/>
    </row>
    <row r="1078">
      <c r="B1078" s="33" t="s">
        <v>3595</v>
      </c>
      <c r="U1078" s="36"/>
    </row>
    <row r="1079">
      <c r="B1079" s="33" t="s">
        <v>3596</v>
      </c>
      <c r="U1079" s="36"/>
    </row>
    <row r="1080">
      <c r="B1080" s="33" t="s">
        <v>3040</v>
      </c>
      <c r="U1080" s="36"/>
    </row>
    <row r="1081">
      <c r="B1081" s="33" t="s">
        <v>3041</v>
      </c>
      <c r="U1081" s="36"/>
    </row>
    <row r="1082">
      <c r="B1082" s="33" t="s">
        <v>3597</v>
      </c>
      <c r="U1082" s="36"/>
    </row>
    <row r="1083">
      <c r="B1083" s="33" t="s">
        <v>3036</v>
      </c>
      <c r="U1083" s="36"/>
    </row>
    <row r="1084">
      <c r="B1084" s="33" t="s">
        <v>3530</v>
      </c>
      <c r="U1084" s="36"/>
    </row>
    <row r="1085">
      <c r="B1085" s="33" t="s">
        <v>3598</v>
      </c>
      <c r="U1085" s="36"/>
    </row>
    <row r="1086">
      <c r="B1086" s="33" t="s">
        <v>3040</v>
      </c>
      <c r="U1086" s="36"/>
    </row>
    <row r="1087">
      <c r="B1087" s="33" t="s">
        <v>3041</v>
      </c>
      <c r="U1087" s="36"/>
    </row>
    <row r="1088">
      <c r="B1088" s="33" t="s">
        <v>3599</v>
      </c>
      <c r="U1088" s="36"/>
    </row>
    <row r="1089">
      <c r="B1089" s="33" t="s">
        <v>3268</v>
      </c>
      <c r="U1089" s="36"/>
    </row>
    <row r="1090">
      <c r="B1090" s="33" t="s">
        <v>3269</v>
      </c>
      <c r="U1090" s="36"/>
    </row>
    <row r="1091">
      <c r="B1091" s="33" t="s">
        <v>3270</v>
      </c>
      <c r="U1091" s="36"/>
    </row>
    <row r="1092">
      <c r="B1092" s="33" t="s">
        <v>3535</v>
      </c>
      <c r="U1092" s="36"/>
    </row>
    <row r="1093">
      <c r="B1093" s="33" t="s">
        <v>3600</v>
      </c>
      <c r="U1093" s="36"/>
    </row>
    <row r="1094">
      <c r="B1094" s="33" t="s">
        <v>3274</v>
      </c>
      <c r="U1094" s="36"/>
    </row>
    <row r="1095">
      <c r="B1095" s="33" t="s">
        <v>3276</v>
      </c>
      <c r="U1095" s="36"/>
    </row>
    <row r="1096">
      <c r="B1096" s="33" t="s">
        <v>3277</v>
      </c>
      <c r="U1096" s="36"/>
    </row>
    <row r="1097">
      <c r="B1097" s="33" t="s">
        <v>3278</v>
      </c>
      <c r="U1097" s="36"/>
    </row>
    <row r="1098">
      <c r="B1098" s="33" t="s">
        <v>3046</v>
      </c>
      <c r="U1098" s="36"/>
    </row>
    <row r="1099">
      <c r="B1099" s="33" t="s">
        <v>3601</v>
      </c>
      <c r="U1099" s="36"/>
    </row>
    <row r="1100">
      <c r="B1100" s="33" t="s">
        <v>3043</v>
      </c>
      <c r="U1100" s="36"/>
    </row>
    <row r="1101">
      <c r="B1101" s="33" t="s">
        <v>3537</v>
      </c>
      <c r="U1101" s="36"/>
    </row>
    <row r="1102">
      <c r="B1102" s="33" t="s">
        <v>3538</v>
      </c>
      <c r="U1102" s="36"/>
    </row>
    <row r="1103">
      <c r="B1103" s="33" t="s">
        <v>3539</v>
      </c>
      <c r="U1103" s="36"/>
    </row>
    <row r="1104">
      <c r="B1104" s="33" t="s">
        <v>3540</v>
      </c>
      <c r="U1104" s="36"/>
    </row>
    <row r="1105">
      <c r="B1105" s="33" t="s">
        <v>3541</v>
      </c>
      <c r="U1105" s="36"/>
    </row>
    <row r="1106">
      <c r="B1106" s="33" t="s">
        <v>3542</v>
      </c>
      <c r="U1106" s="36"/>
    </row>
    <row r="1107">
      <c r="B1107" s="33" t="s">
        <v>3602</v>
      </c>
      <c r="U1107" s="36"/>
    </row>
    <row r="1108">
      <c r="B1108" s="33" t="s">
        <v>3045</v>
      </c>
      <c r="U1108" s="36"/>
    </row>
    <row r="1109">
      <c r="B1109" s="33" t="s">
        <v>3046</v>
      </c>
      <c r="U1109" s="36"/>
    </row>
    <row r="1110">
      <c r="B1110" s="33" t="s">
        <v>3603</v>
      </c>
      <c r="U1110" s="36"/>
    </row>
    <row r="1111">
      <c r="B1111" s="33" t="s">
        <v>3036</v>
      </c>
      <c r="U1111" s="36"/>
    </row>
    <row r="1112">
      <c r="B1112" s="33" t="s">
        <v>3544</v>
      </c>
      <c r="U1112" s="36"/>
    </row>
    <row r="1113">
      <c r="B1113" s="33" t="s">
        <v>3604</v>
      </c>
      <c r="U1113" s="36"/>
    </row>
    <row r="1114">
      <c r="B1114" s="33" t="s">
        <v>3040</v>
      </c>
      <c r="U1114" s="36"/>
    </row>
    <row r="1115">
      <c r="B1115" s="33" t="s">
        <v>3041</v>
      </c>
      <c r="U1115" s="36"/>
    </row>
    <row r="1116">
      <c r="B1116" s="33" t="s">
        <v>3605</v>
      </c>
      <c r="U1116" s="36"/>
    </row>
    <row r="1117">
      <c r="B1117" s="33" t="s">
        <v>3268</v>
      </c>
      <c r="U1117" s="36"/>
    </row>
    <row r="1118">
      <c r="B1118" s="33" t="s">
        <v>3269</v>
      </c>
      <c r="U1118" s="36"/>
    </row>
    <row r="1119">
      <c r="B1119" s="33" t="s">
        <v>3270</v>
      </c>
      <c r="U1119" s="36"/>
    </row>
    <row r="1120">
      <c r="B1120" s="33" t="s">
        <v>3547</v>
      </c>
      <c r="U1120" s="36"/>
    </row>
    <row r="1121">
      <c r="B1121" s="33" t="s">
        <v>3548</v>
      </c>
      <c r="U1121" s="36"/>
    </row>
    <row r="1122">
      <c r="B1122" s="33" t="s">
        <v>3549</v>
      </c>
      <c r="U1122" s="36"/>
    </row>
    <row r="1123">
      <c r="B1123" s="33" t="s">
        <v>3550</v>
      </c>
      <c r="U1123" s="36"/>
    </row>
    <row r="1124">
      <c r="B1124" s="33" t="s">
        <v>3552</v>
      </c>
      <c r="U1124" s="36"/>
    </row>
    <row r="1125">
      <c r="B1125" s="33" t="s">
        <v>3553</v>
      </c>
      <c r="U1125" s="36"/>
    </row>
    <row r="1126">
      <c r="B1126" s="33" t="s">
        <v>3551</v>
      </c>
      <c r="U1126" s="36"/>
    </row>
    <row r="1127">
      <c r="B1127" s="33" t="s">
        <v>3515</v>
      </c>
      <c r="U1127" s="36"/>
    </row>
    <row r="1128">
      <c r="B1128" s="33" t="s">
        <v>3305</v>
      </c>
      <c r="U1128" s="36"/>
    </row>
    <row r="1129">
      <c r="B1129" s="33" t="s">
        <v>3276</v>
      </c>
      <c r="U1129" s="36"/>
    </row>
    <row r="1130">
      <c r="B1130" s="33" t="s">
        <v>3277</v>
      </c>
      <c r="U1130" s="36"/>
    </row>
    <row r="1131">
      <c r="B1131" s="33" t="s">
        <v>3278</v>
      </c>
      <c r="U1131" s="36"/>
    </row>
    <row r="1132">
      <c r="B1132" s="33" t="s">
        <v>3046</v>
      </c>
      <c r="U1132" s="36"/>
    </row>
    <row r="1133">
      <c r="B1133" s="33" t="s">
        <v>3606</v>
      </c>
      <c r="U1133" s="36"/>
    </row>
    <row r="1134">
      <c r="B1134" s="33" t="s">
        <v>3036</v>
      </c>
      <c r="U1134" s="36"/>
    </row>
    <row r="1135">
      <c r="B1135" s="33" t="s">
        <v>3607</v>
      </c>
      <c r="U1135" s="36"/>
    </row>
    <row r="1136">
      <c r="B1136" s="33" t="s">
        <v>3608</v>
      </c>
      <c r="U1136" s="36"/>
    </row>
    <row r="1137">
      <c r="B1137" s="33" t="s">
        <v>3609</v>
      </c>
      <c r="U1137" s="36"/>
    </row>
    <row r="1138">
      <c r="B1138" s="33" t="s">
        <v>3490</v>
      </c>
      <c r="U1138" s="36"/>
    </row>
    <row r="1139">
      <c r="B1139" s="33" t="s">
        <v>3610</v>
      </c>
      <c r="U1139" s="36"/>
    </row>
    <row r="1140">
      <c r="B1140" s="33" t="s">
        <v>3611</v>
      </c>
      <c r="U1140" s="36"/>
    </row>
    <row r="1141">
      <c r="B1141" s="33" t="s">
        <v>3612</v>
      </c>
      <c r="U1141" s="36"/>
    </row>
    <row r="1142">
      <c r="B1142" s="33" t="s">
        <v>3613</v>
      </c>
      <c r="U1142" s="36"/>
    </row>
    <row r="1143">
      <c r="B1143" s="33" t="s">
        <v>3561</v>
      </c>
      <c r="U1143" s="36"/>
    </row>
    <row r="1144">
      <c r="B1144" s="33" t="s">
        <v>3614</v>
      </c>
      <c r="U1144" s="36"/>
    </row>
    <row r="1145">
      <c r="B1145" s="33" t="s">
        <v>3615</v>
      </c>
      <c r="U1145" s="36"/>
    </row>
    <row r="1146">
      <c r="B1146" s="33" t="s">
        <v>3616</v>
      </c>
      <c r="U1146" s="36"/>
    </row>
    <row r="1147">
      <c r="B1147" s="33" t="s">
        <v>3617</v>
      </c>
      <c r="U1147" s="36"/>
    </row>
    <row r="1148">
      <c r="B1148" s="33" t="s">
        <v>3618</v>
      </c>
      <c r="U1148" s="36"/>
    </row>
    <row r="1149">
      <c r="B1149" s="33" t="s">
        <v>3619</v>
      </c>
      <c r="U1149" s="36"/>
    </row>
    <row r="1150">
      <c r="B1150" s="33" t="s">
        <v>3620</v>
      </c>
      <c r="U1150" s="36"/>
    </row>
    <row r="1151">
      <c r="B1151" s="33" t="s">
        <v>3621</v>
      </c>
      <c r="U1151" s="36"/>
    </row>
    <row r="1152">
      <c r="B1152" s="33" t="s">
        <v>3622</v>
      </c>
      <c r="U1152" s="36"/>
    </row>
    <row r="1153">
      <c r="B1153" s="33" t="s">
        <v>3623</v>
      </c>
      <c r="U1153" s="36"/>
    </row>
    <row r="1154">
      <c r="B1154" s="33" t="s">
        <v>3497</v>
      </c>
      <c r="U1154" s="36"/>
    </row>
    <row r="1155">
      <c r="B1155" s="33" t="s">
        <v>3040</v>
      </c>
      <c r="U1155" s="36"/>
    </row>
    <row r="1156">
      <c r="B1156" s="33" t="s">
        <v>3041</v>
      </c>
      <c r="U1156" s="36"/>
    </row>
    <row r="1157">
      <c r="B1157" s="33" t="s">
        <v>3624</v>
      </c>
      <c r="U1157" s="36"/>
    </row>
    <row r="1158">
      <c r="B1158" s="33" t="s">
        <v>3268</v>
      </c>
      <c r="U1158" s="36"/>
    </row>
    <row r="1159">
      <c r="B1159" s="33" t="s">
        <v>3269</v>
      </c>
      <c r="U1159" s="36"/>
    </row>
    <row r="1160">
      <c r="B1160" s="33" t="s">
        <v>3270</v>
      </c>
      <c r="U1160" s="36"/>
    </row>
    <row r="1161">
      <c r="B1161" s="33" t="s">
        <v>3625</v>
      </c>
      <c r="U1161" s="36"/>
    </row>
    <row r="1162">
      <c r="B1162" s="33" t="s">
        <v>3506</v>
      </c>
      <c r="U1162" s="36"/>
    </row>
    <row r="1163">
      <c r="B1163" s="33" t="s">
        <v>3507</v>
      </c>
      <c r="U1163" s="36"/>
    </row>
    <row r="1164">
      <c r="B1164" s="33" t="s">
        <v>3569</v>
      </c>
      <c r="U1164" s="36"/>
    </row>
    <row r="1165">
      <c r="B1165" s="33" t="s">
        <v>3276</v>
      </c>
      <c r="U1165" s="36"/>
    </row>
    <row r="1166">
      <c r="B1166" s="33" t="s">
        <v>3277</v>
      </c>
      <c r="U1166" s="36"/>
    </row>
    <row r="1167">
      <c r="B1167" s="33" t="s">
        <v>3278</v>
      </c>
      <c r="U1167" s="36"/>
    </row>
    <row r="1168">
      <c r="B1168" s="33" t="s">
        <v>3046</v>
      </c>
      <c r="U1168" s="36"/>
    </row>
    <row r="1169">
      <c r="B1169" s="33" t="s">
        <v>3626</v>
      </c>
      <c r="U1169" s="36"/>
    </row>
    <row r="1170">
      <c r="B1170" s="33" t="s">
        <v>3043</v>
      </c>
      <c r="U1170" s="36"/>
    </row>
    <row r="1171">
      <c r="B1171" s="33" t="s">
        <v>3571</v>
      </c>
      <c r="U1171" s="36"/>
    </row>
    <row r="1172">
      <c r="B1172" s="33" t="s">
        <v>3572</v>
      </c>
      <c r="U1172" s="36"/>
    </row>
    <row r="1173">
      <c r="B1173" s="33" t="s">
        <v>3573</v>
      </c>
      <c r="U1173" s="36"/>
    </row>
    <row r="1174">
      <c r="B1174" s="33" t="s">
        <v>3627</v>
      </c>
      <c r="U1174" s="36"/>
    </row>
    <row r="1175">
      <c r="B1175" s="33" t="s">
        <v>3045</v>
      </c>
      <c r="U1175" s="36"/>
    </row>
    <row r="1176">
      <c r="B1176" s="33" t="s">
        <v>3046</v>
      </c>
      <c r="U1176" s="36"/>
    </row>
    <row r="1177">
      <c r="B1177" s="33" t="s">
        <v>3628</v>
      </c>
      <c r="U1177" s="36"/>
    </row>
    <row r="1178">
      <c r="B1178" s="33" t="s">
        <v>3043</v>
      </c>
      <c r="U1178" s="36"/>
    </row>
    <row r="1179">
      <c r="B1179" s="33" t="s">
        <v>3575</v>
      </c>
      <c r="U1179" s="36"/>
    </row>
    <row r="1180">
      <c r="B1180" s="33" t="s">
        <v>3576</v>
      </c>
      <c r="U1180" s="36"/>
    </row>
    <row r="1181">
      <c r="B1181" s="33" t="s">
        <v>3577</v>
      </c>
      <c r="U1181" s="36"/>
    </row>
    <row r="1182">
      <c r="B1182" s="33" t="s">
        <v>3045</v>
      </c>
      <c r="U1182" s="36"/>
    </row>
    <row r="1183">
      <c r="B1183" s="33" t="s">
        <v>3046</v>
      </c>
      <c r="U1183" s="36"/>
    </row>
    <row r="1184">
      <c r="B1184" s="33" t="s">
        <v>3629</v>
      </c>
      <c r="U1184" s="36"/>
    </row>
    <row r="1185">
      <c r="B1185" s="33" t="s">
        <v>3043</v>
      </c>
      <c r="U1185" s="36"/>
    </row>
    <row r="1186">
      <c r="B1186" s="33" t="s">
        <v>3630</v>
      </c>
      <c r="U1186" s="36"/>
    </row>
    <row r="1187">
      <c r="B1187" s="33" t="s">
        <v>3579</v>
      </c>
      <c r="U1187" s="36"/>
    </row>
    <row r="1188">
      <c r="B1188" s="33" t="s">
        <v>3580</v>
      </c>
      <c r="U1188" s="36"/>
    </row>
    <row r="1189">
      <c r="B1189" s="33" t="s">
        <v>3581</v>
      </c>
      <c r="U1189" s="36"/>
    </row>
    <row r="1190">
      <c r="B1190" s="33" t="s">
        <v>3584</v>
      </c>
      <c r="U1190" s="36"/>
    </row>
    <row r="1191">
      <c r="B1191" s="33" t="s">
        <v>3585</v>
      </c>
      <c r="U1191" s="36"/>
    </row>
    <row r="1192">
      <c r="B1192" s="33" t="s">
        <v>3631</v>
      </c>
      <c r="U1192" s="36"/>
    </row>
    <row r="1193">
      <c r="B1193" s="33" t="s">
        <v>3632</v>
      </c>
      <c r="U1193" s="36"/>
    </row>
    <row r="1194">
      <c r="B1194" s="33" t="s">
        <v>3633</v>
      </c>
      <c r="U1194" s="36"/>
    </row>
    <row r="1195">
      <c r="B1195" s="33" t="s">
        <v>3634</v>
      </c>
      <c r="U1195" s="36"/>
    </row>
    <row r="1196">
      <c r="B1196" s="33" t="s">
        <v>3635</v>
      </c>
      <c r="U1196" s="36"/>
    </row>
    <row r="1197">
      <c r="B1197" s="33" t="s">
        <v>3636</v>
      </c>
      <c r="U1197" s="36"/>
    </row>
    <row r="1198">
      <c r="B1198" s="33" t="s">
        <v>3045</v>
      </c>
      <c r="U1198" s="36"/>
    </row>
    <row r="1199">
      <c r="B1199" s="33" t="s">
        <v>3046</v>
      </c>
      <c r="U1199" s="36"/>
    </row>
    <row r="1200">
      <c r="B1200" s="33" t="s">
        <v>3637</v>
      </c>
      <c r="U1200" s="36"/>
    </row>
    <row r="1201">
      <c r="B1201" s="33" t="s">
        <v>3043</v>
      </c>
      <c r="U1201" s="36"/>
    </row>
    <row r="1202">
      <c r="B1202" s="33" t="s">
        <v>3638</v>
      </c>
      <c r="U1202" s="36"/>
    </row>
    <row r="1203">
      <c r="B1203" s="33" t="s">
        <v>3639</v>
      </c>
      <c r="U1203" s="36"/>
    </row>
    <row r="1204">
      <c r="B1204" s="33" t="s">
        <v>3096</v>
      </c>
      <c r="U1204" s="36"/>
    </row>
    <row r="1205">
      <c r="B1205" s="33" t="s">
        <v>3640</v>
      </c>
      <c r="U1205" s="36"/>
    </row>
    <row r="1206">
      <c r="B1206" s="33" t="s">
        <v>3045</v>
      </c>
      <c r="U1206" s="36"/>
    </row>
    <row r="1207">
      <c r="B1207" s="33" t="s">
        <v>3046</v>
      </c>
      <c r="U1207" s="36"/>
    </row>
    <row r="1208">
      <c r="B1208" s="33" t="s">
        <v>3641</v>
      </c>
      <c r="U1208" s="36"/>
    </row>
    <row r="1209">
      <c r="B1209" s="33" t="s">
        <v>3268</v>
      </c>
      <c r="U1209" s="36"/>
    </row>
    <row r="1210">
      <c r="B1210" s="33" t="s">
        <v>3269</v>
      </c>
      <c r="U1210" s="36"/>
    </row>
    <row r="1211">
      <c r="B1211" s="33" t="s">
        <v>3270</v>
      </c>
      <c r="U1211" s="36"/>
    </row>
    <row r="1212">
      <c r="B1212" s="33" t="s">
        <v>3535</v>
      </c>
      <c r="U1212" s="36"/>
    </row>
    <row r="1213">
      <c r="B1213" s="33" t="s">
        <v>3600</v>
      </c>
      <c r="U1213" s="36"/>
    </row>
    <row r="1214">
      <c r="B1214" s="33" t="s">
        <v>3274</v>
      </c>
      <c r="U1214" s="36"/>
    </row>
    <row r="1215">
      <c r="B1215" s="33" t="s">
        <v>3276</v>
      </c>
      <c r="U1215" s="36"/>
    </row>
    <row r="1216">
      <c r="B1216" s="33" t="s">
        <v>3277</v>
      </c>
      <c r="U1216" s="36"/>
    </row>
    <row r="1217">
      <c r="B1217" s="33" t="s">
        <v>3278</v>
      </c>
      <c r="U1217" s="36"/>
    </row>
    <row r="1218">
      <c r="B1218" s="33" t="s">
        <v>3046</v>
      </c>
      <c r="U1218" s="36"/>
    </row>
    <row r="1219">
      <c r="B1219" s="33" t="s">
        <v>3642</v>
      </c>
      <c r="U1219" s="36"/>
    </row>
    <row r="1220">
      <c r="B1220" s="33" t="s">
        <v>3043</v>
      </c>
      <c r="U1220" s="36"/>
    </row>
    <row r="1221">
      <c r="B1221" s="33" t="s">
        <v>3537</v>
      </c>
      <c r="U1221" s="36"/>
    </row>
    <row r="1222">
      <c r="B1222" s="33" t="s">
        <v>3538</v>
      </c>
      <c r="U1222" s="36"/>
    </row>
    <row r="1223">
      <c r="B1223" s="33" t="s">
        <v>3540</v>
      </c>
      <c r="U1223" s="36"/>
    </row>
    <row r="1224">
      <c r="B1224" s="33" t="s">
        <v>3541</v>
      </c>
      <c r="U1224" s="36"/>
    </row>
    <row r="1225">
      <c r="B1225" s="33" t="s">
        <v>3542</v>
      </c>
      <c r="U1225" s="36"/>
    </row>
    <row r="1226">
      <c r="B1226" s="33" t="s">
        <v>3643</v>
      </c>
      <c r="U1226" s="36"/>
    </row>
    <row r="1227">
      <c r="B1227" s="33" t="s">
        <v>3045</v>
      </c>
      <c r="U1227" s="36"/>
    </row>
    <row r="1228">
      <c r="B1228" s="33" t="s">
        <v>3046</v>
      </c>
      <c r="U1228" s="36"/>
    </row>
    <row r="1229">
      <c r="B1229" s="33" t="s">
        <v>3644</v>
      </c>
      <c r="U1229" s="36"/>
    </row>
    <row r="1230">
      <c r="B1230" s="33" t="s">
        <v>3043</v>
      </c>
      <c r="U1230" s="36"/>
    </row>
    <row r="1231">
      <c r="B1231" s="33" t="s">
        <v>3146</v>
      </c>
      <c r="U1231" s="36"/>
    </row>
    <row r="1232">
      <c r="B1232" s="33" t="s">
        <v>3645</v>
      </c>
      <c r="U1232" s="36"/>
    </row>
    <row r="1233">
      <c r="B1233" s="33" t="s">
        <v>3646</v>
      </c>
      <c r="U1233" s="36"/>
    </row>
    <row r="1234">
      <c r="B1234" s="33" t="s">
        <v>3045</v>
      </c>
      <c r="U1234" s="36"/>
    </row>
    <row r="1235">
      <c r="B1235" s="33" t="s">
        <v>3046</v>
      </c>
      <c r="U1235" s="36"/>
    </row>
    <row r="1236">
      <c r="B1236" s="33" t="s">
        <v>3647</v>
      </c>
      <c r="U1236" s="36"/>
    </row>
    <row r="1237">
      <c r="B1237" s="33" t="s">
        <v>3043</v>
      </c>
      <c r="U1237" s="36"/>
    </row>
    <row r="1238">
      <c r="B1238" s="33" t="s">
        <v>3631</v>
      </c>
      <c r="U1238" s="36"/>
    </row>
    <row r="1239">
      <c r="B1239" s="33" t="s">
        <v>3648</v>
      </c>
      <c r="U1239" s="36"/>
    </row>
    <row r="1240">
      <c r="B1240" s="33" t="s">
        <v>3649</v>
      </c>
      <c r="U1240" s="36"/>
    </row>
    <row r="1241">
      <c r="B1241" s="33" t="s">
        <v>3630</v>
      </c>
      <c r="U1241" s="36"/>
    </row>
    <row r="1242">
      <c r="B1242" s="33" t="s">
        <v>3584</v>
      </c>
      <c r="U1242" s="36"/>
    </row>
    <row r="1243">
      <c r="B1243" s="33" t="s">
        <v>3650</v>
      </c>
      <c r="U1243" s="36"/>
    </row>
    <row r="1244">
      <c r="B1244" s="33" t="s">
        <v>3651</v>
      </c>
      <c r="U1244" s="36"/>
    </row>
    <row r="1245">
      <c r="B1245" s="33" t="s">
        <v>3652</v>
      </c>
      <c r="U1245" s="36"/>
    </row>
    <row r="1246">
      <c r="B1246" s="33" t="s">
        <v>3636</v>
      </c>
      <c r="U1246" s="36"/>
    </row>
    <row r="1247">
      <c r="B1247" s="33" t="s">
        <v>3653</v>
      </c>
      <c r="U1247" s="36"/>
    </row>
    <row r="1248">
      <c r="B1248" s="33" t="s">
        <v>3045</v>
      </c>
      <c r="U1248" s="36"/>
    </row>
    <row r="1249">
      <c r="B1249" s="33" t="s">
        <v>3046</v>
      </c>
      <c r="U1249" s="36"/>
    </row>
    <row r="1250">
      <c r="B1250" s="33" t="s">
        <v>3654</v>
      </c>
      <c r="U1250" s="36"/>
    </row>
    <row r="1251">
      <c r="B1251" s="33" t="s">
        <v>3036</v>
      </c>
      <c r="U1251" s="36"/>
    </row>
    <row r="1252">
      <c r="B1252" s="33" t="s">
        <v>3655</v>
      </c>
      <c r="U1252" s="36"/>
    </row>
    <row r="1253">
      <c r="B1253" s="33" t="s">
        <v>3656</v>
      </c>
      <c r="U1253" s="36"/>
    </row>
    <row r="1254">
      <c r="B1254" s="33" t="s">
        <v>3657</v>
      </c>
      <c r="U1254" s="36"/>
    </row>
    <row r="1255">
      <c r="B1255" s="33" t="s">
        <v>3658</v>
      </c>
      <c r="U1255" s="36"/>
    </row>
    <row r="1256">
      <c r="B1256" s="33" t="s">
        <v>3659</v>
      </c>
      <c r="U1256" s="36"/>
    </row>
    <row r="1257">
      <c r="B1257" s="33" t="s">
        <v>3660</v>
      </c>
      <c r="U1257" s="36"/>
    </row>
    <row r="1258">
      <c r="B1258" s="33" t="s">
        <v>3661</v>
      </c>
      <c r="U1258" s="36"/>
    </row>
    <row r="1259">
      <c r="B1259" s="33" t="s">
        <v>3662</v>
      </c>
      <c r="U1259" s="36"/>
    </row>
    <row r="1260">
      <c r="B1260" s="33" t="s">
        <v>3663</v>
      </c>
      <c r="U1260" s="36"/>
    </row>
    <row r="1261">
      <c r="B1261" s="33" t="s">
        <v>3664</v>
      </c>
      <c r="U1261" s="36"/>
    </row>
    <row r="1262">
      <c r="B1262" s="33" t="s">
        <v>3665</v>
      </c>
      <c r="U1262" s="36"/>
    </row>
    <row r="1263">
      <c r="B1263" s="33" t="s">
        <v>3666</v>
      </c>
      <c r="U1263" s="36"/>
    </row>
    <row r="1264">
      <c r="B1264" s="33" t="s">
        <v>3667</v>
      </c>
      <c r="U1264" s="36"/>
    </row>
    <row r="1265">
      <c r="B1265" s="33" t="s">
        <v>3668</v>
      </c>
      <c r="U1265" s="36"/>
    </row>
    <row r="1266">
      <c r="B1266" s="33" t="s">
        <v>3669</v>
      </c>
      <c r="U1266" s="36"/>
    </row>
    <row r="1267">
      <c r="B1267" s="33" t="s">
        <v>3670</v>
      </c>
      <c r="U1267" s="36"/>
    </row>
    <row r="1268">
      <c r="B1268" s="33" t="s">
        <v>3671</v>
      </c>
      <c r="U1268" s="36"/>
    </row>
    <row r="1269">
      <c r="B1269" s="33" t="s">
        <v>3672</v>
      </c>
      <c r="U1269" s="36"/>
    </row>
    <row r="1270">
      <c r="B1270" s="33" t="s">
        <v>3673</v>
      </c>
      <c r="U1270" s="36"/>
    </row>
    <row r="1271">
      <c r="B1271" s="33" t="s">
        <v>3674</v>
      </c>
      <c r="U1271" s="36"/>
    </row>
    <row r="1272">
      <c r="B1272" s="33" t="s">
        <v>3497</v>
      </c>
      <c r="U1272" s="36"/>
    </row>
    <row r="1273">
      <c r="B1273" s="33" t="s">
        <v>3040</v>
      </c>
      <c r="U1273" s="36"/>
    </row>
    <row r="1274">
      <c r="B1274" s="33" t="s">
        <v>3041</v>
      </c>
      <c r="U1274" s="36"/>
    </row>
    <row r="1275">
      <c r="B1275" s="33" t="s">
        <v>3675</v>
      </c>
      <c r="U1275" s="36"/>
    </row>
    <row r="1276">
      <c r="B1276" s="33" t="s">
        <v>3043</v>
      </c>
      <c r="U1276" s="36"/>
    </row>
    <row r="1277">
      <c r="B1277" s="33" t="s">
        <v>3676</v>
      </c>
      <c r="U1277" s="36"/>
    </row>
    <row r="1278">
      <c r="B1278" s="33" t="s">
        <v>3677</v>
      </c>
      <c r="U1278" s="36"/>
    </row>
    <row r="1279">
      <c r="B1279" s="33" t="s">
        <v>3146</v>
      </c>
      <c r="U1279" s="36"/>
    </row>
    <row r="1280">
      <c r="B1280" s="33" t="s">
        <v>3678</v>
      </c>
      <c r="U1280" s="36"/>
    </row>
    <row r="1281">
      <c r="B1281" s="33" t="s">
        <v>3045</v>
      </c>
      <c r="U1281" s="36"/>
    </row>
    <row r="1282">
      <c r="B1282" s="33" t="s">
        <v>3046</v>
      </c>
      <c r="U1282" s="36"/>
    </row>
    <row r="1283">
      <c r="B1283" s="33" t="s">
        <v>3679</v>
      </c>
      <c r="U1283" s="36"/>
    </row>
    <row r="1284">
      <c r="B1284" s="33" t="s">
        <v>3043</v>
      </c>
      <c r="U1284" s="36"/>
    </row>
    <row r="1285">
      <c r="B1285" s="33" t="s">
        <v>3680</v>
      </c>
      <c r="U1285" s="36"/>
    </row>
    <row r="1286">
      <c r="B1286" s="33" t="s">
        <v>3681</v>
      </c>
      <c r="U1286" s="36"/>
    </row>
    <row r="1287">
      <c r="B1287" s="33" t="s">
        <v>3682</v>
      </c>
      <c r="U1287" s="36"/>
    </row>
    <row r="1288">
      <c r="B1288" s="33" t="s">
        <v>3683</v>
      </c>
      <c r="U1288" s="36"/>
    </row>
    <row r="1289">
      <c r="B1289" s="33" t="s">
        <v>3684</v>
      </c>
      <c r="U1289" s="36"/>
    </row>
    <row r="1290">
      <c r="B1290" s="33" t="s">
        <v>3685</v>
      </c>
      <c r="U1290" s="36"/>
    </row>
    <row r="1291">
      <c r="B1291" s="33" t="s">
        <v>3686</v>
      </c>
      <c r="U1291" s="36"/>
    </row>
    <row r="1292">
      <c r="B1292" s="33" t="s">
        <v>3687</v>
      </c>
      <c r="U1292" s="36"/>
    </row>
    <row r="1293">
      <c r="B1293" s="33" t="s">
        <v>3688</v>
      </c>
      <c r="U1293" s="36"/>
    </row>
    <row r="1294">
      <c r="B1294" s="33" t="s">
        <v>3689</v>
      </c>
      <c r="U1294" s="36"/>
    </row>
    <row r="1295">
      <c r="B1295" s="33" t="s">
        <v>3690</v>
      </c>
      <c r="U1295" s="36"/>
    </row>
    <row r="1296">
      <c r="B1296" s="33" t="s">
        <v>3691</v>
      </c>
      <c r="U1296" s="36"/>
    </row>
    <row r="1297">
      <c r="B1297" s="33" t="s">
        <v>3692</v>
      </c>
      <c r="U1297" s="36"/>
    </row>
    <row r="1298">
      <c r="B1298" s="33" t="s">
        <v>3693</v>
      </c>
      <c r="U1298" s="36"/>
    </row>
    <row r="1299">
      <c r="B1299" s="33" t="s">
        <v>3694</v>
      </c>
      <c r="U1299" s="36"/>
    </row>
    <row r="1300">
      <c r="B1300" s="33" t="s">
        <v>3045</v>
      </c>
      <c r="U1300" s="36"/>
    </row>
    <row r="1301">
      <c r="B1301" s="33" t="s">
        <v>3046</v>
      </c>
      <c r="U1301" s="36"/>
    </row>
    <row r="1302">
      <c r="B1302" s="33" t="s">
        <v>3695</v>
      </c>
      <c r="U1302" s="36"/>
    </row>
    <row r="1303">
      <c r="B1303" s="33" t="s">
        <v>3268</v>
      </c>
      <c r="U1303" s="36"/>
    </row>
    <row r="1304">
      <c r="B1304" s="33" t="s">
        <v>3269</v>
      </c>
      <c r="U1304" s="36"/>
    </row>
    <row r="1305">
      <c r="B1305" s="33" t="s">
        <v>3270</v>
      </c>
      <c r="U1305" s="36"/>
    </row>
    <row r="1306">
      <c r="B1306" s="33" t="s">
        <v>3696</v>
      </c>
      <c r="U1306" s="36"/>
    </row>
    <row r="1307">
      <c r="B1307" s="33" t="s">
        <v>3534</v>
      </c>
      <c r="U1307" s="36"/>
    </row>
    <row r="1308">
      <c r="B1308" s="33" t="s">
        <v>3533</v>
      </c>
      <c r="U1308" s="36"/>
    </row>
    <row r="1309">
      <c r="B1309" s="33" t="s">
        <v>3697</v>
      </c>
      <c r="U1309" s="36"/>
    </row>
    <row r="1310">
      <c r="B1310" s="33" t="s">
        <v>3698</v>
      </c>
      <c r="U1310" s="36"/>
    </row>
    <row r="1311">
      <c r="B1311" s="33" t="s">
        <v>3276</v>
      </c>
      <c r="U1311" s="36"/>
    </row>
    <row r="1312">
      <c r="B1312" s="33" t="s">
        <v>3277</v>
      </c>
      <c r="U1312" s="36"/>
    </row>
    <row r="1313">
      <c r="B1313" s="33" t="s">
        <v>3278</v>
      </c>
      <c r="U1313" s="36"/>
    </row>
    <row r="1314">
      <c r="B1314" s="33" t="s">
        <v>3046</v>
      </c>
      <c r="U1314" s="36"/>
    </row>
    <row r="1315">
      <c r="B1315" s="33" t="s">
        <v>3699</v>
      </c>
      <c r="U1315" s="36"/>
    </row>
    <row r="1316">
      <c r="B1316" s="33" t="s">
        <v>3043</v>
      </c>
      <c r="U1316" s="36"/>
    </row>
    <row r="1317">
      <c r="B1317" s="33" t="s">
        <v>3700</v>
      </c>
      <c r="U1317" s="36"/>
    </row>
    <row r="1318">
      <c r="B1318" s="33" t="s">
        <v>3146</v>
      </c>
      <c r="U1318" s="36"/>
    </row>
    <row r="1319">
      <c r="B1319" s="33" t="s">
        <v>3701</v>
      </c>
      <c r="U1319" s="36"/>
    </row>
    <row r="1320">
      <c r="B1320" s="33" t="s">
        <v>3045</v>
      </c>
      <c r="U1320" s="36"/>
    </row>
    <row r="1321">
      <c r="B1321" s="33" t="s">
        <v>3046</v>
      </c>
      <c r="U1321" s="36"/>
    </row>
    <row r="1322">
      <c r="B1322" s="33" t="s">
        <v>3702</v>
      </c>
      <c r="U1322" s="36"/>
    </row>
    <row r="1323">
      <c r="B1323" s="33" t="s">
        <v>3268</v>
      </c>
      <c r="U1323" s="36"/>
    </row>
    <row r="1324">
      <c r="B1324" s="33" t="s">
        <v>3269</v>
      </c>
      <c r="U1324" s="36"/>
    </row>
    <row r="1325">
      <c r="B1325" s="33" t="s">
        <v>3270</v>
      </c>
      <c r="U1325" s="36"/>
    </row>
    <row r="1326">
      <c r="B1326" s="33" t="s">
        <v>3696</v>
      </c>
      <c r="U1326" s="36"/>
    </row>
    <row r="1327">
      <c r="B1327" s="33" t="s">
        <v>3534</v>
      </c>
      <c r="U1327" s="36"/>
    </row>
    <row r="1328">
      <c r="B1328" s="33" t="s">
        <v>3533</v>
      </c>
      <c r="U1328" s="36"/>
    </row>
    <row r="1329">
      <c r="B1329" s="33" t="s">
        <v>3697</v>
      </c>
      <c r="U1329" s="36"/>
    </row>
    <row r="1330">
      <c r="B1330" s="33" t="s">
        <v>3698</v>
      </c>
      <c r="U1330" s="36"/>
    </row>
    <row r="1331">
      <c r="B1331" s="33" t="s">
        <v>3276</v>
      </c>
      <c r="U1331" s="36"/>
    </row>
    <row r="1332">
      <c r="B1332" s="33" t="s">
        <v>3277</v>
      </c>
      <c r="U1332" s="36"/>
    </row>
    <row r="1333">
      <c r="B1333" s="33" t="s">
        <v>3278</v>
      </c>
      <c r="U1333" s="36"/>
    </row>
    <row r="1334">
      <c r="B1334" s="33" t="s">
        <v>3046</v>
      </c>
      <c r="U1334" s="36"/>
    </row>
    <row r="1335">
      <c r="B1335" s="33" t="s">
        <v>3703</v>
      </c>
      <c r="U1335" s="36"/>
    </row>
    <row r="1336">
      <c r="B1336" s="33" t="s">
        <v>3043</v>
      </c>
      <c r="U1336" s="36"/>
    </row>
    <row r="1337">
      <c r="B1337" s="33" t="s">
        <v>3537</v>
      </c>
      <c r="U1337" s="36"/>
    </row>
    <row r="1338">
      <c r="B1338" s="33" t="s">
        <v>3704</v>
      </c>
      <c r="U1338" s="36"/>
    </row>
    <row r="1339">
      <c r="B1339" s="33" t="s">
        <v>3045</v>
      </c>
      <c r="U1339" s="36"/>
    </row>
    <row r="1340">
      <c r="B1340" s="33" t="s">
        <v>3046</v>
      </c>
      <c r="U1340" s="36"/>
    </row>
    <row r="1341">
      <c r="B1341" s="33" t="s">
        <v>3705</v>
      </c>
      <c r="U1341" s="36"/>
    </row>
    <row r="1342">
      <c r="B1342" s="33" t="s">
        <v>3043</v>
      </c>
      <c r="U1342" s="36"/>
    </row>
    <row r="1343">
      <c r="B1343" s="33" t="s">
        <v>3706</v>
      </c>
      <c r="U1343" s="36"/>
    </row>
    <row r="1344">
      <c r="B1344" s="33" t="s">
        <v>3681</v>
      </c>
      <c r="U1344" s="36"/>
    </row>
    <row r="1345">
      <c r="B1345" s="33" t="s">
        <v>3682</v>
      </c>
      <c r="U1345" s="36"/>
    </row>
    <row r="1346">
      <c r="B1346" s="33" t="s">
        <v>3683</v>
      </c>
      <c r="U1346" s="36"/>
    </row>
    <row r="1347">
      <c r="B1347" s="33" t="s">
        <v>3684</v>
      </c>
      <c r="U1347" s="36"/>
    </row>
    <row r="1348">
      <c r="B1348" s="33" t="s">
        <v>3686</v>
      </c>
      <c r="U1348" s="36"/>
    </row>
    <row r="1349">
      <c r="B1349" s="33" t="s">
        <v>3687</v>
      </c>
      <c r="U1349" s="36"/>
    </row>
    <row r="1350">
      <c r="B1350" s="33" t="s">
        <v>3688</v>
      </c>
      <c r="U1350" s="36"/>
    </row>
    <row r="1351">
      <c r="B1351" s="33" t="s">
        <v>3689</v>
      </c>
      <c r="U1351" s="36"/>
    </row>
    <row r="1352">
      <c r="B1352" s="33" t="s">
        <v>3690</v>
      </c>
      <c r="U1352" s="36"/>
    </row>
    <row r="1353">
      <c r="B1353" s="33" t="s">
        <v>3691</v>
      </c>
      <c r="U1353" s="36"/>
    </row>
    <row r="1354">
      <c r="B1354" s="33" t="s">
        <v>3692</v>
      </c>
      <c r="U1354" s="36"/>
    </row>
    <row r="1355">
      <c r="B1355" s="33" t="s">
        <v>3693</v>
      </c>
      <c r="U1355" s="36"/>
    </row>
    <row r="1356">
      <c r="B1356" s="33" t="s">
        <v>3694</v>
      </c>
      <c r="U1356" s="36"/>
    </row>
    <row r="1357">
      <c r="B1357" s="33" t="s">
        <v>3045</v>
      </c>
      <c r="U1357" s="36"/>
    </row>
    <row r="1358">
      <c r="B1358" s="33" t="s">
        <v>3046</v>
      </c>
      <c r="U1358" s="36"/>
    </row>
    <row r="1359">
      <c r="B1359" s="33" t="s">
        <v>3707</v>
      </c>
      <c r="U1359" s="36"/>
    </row>
    <row r="1360">
      <c r="B1360" s="33" t="s">
        <v>3043</v>
      </c>
      <c r="U1360" s="36"/>
    </row>
    <row r="1361">
      <c r="B1361" s="33" t="s">
        <v>3708</v>
      </c>
      <c r="U1361" s="36"/>
    </row>
    <row r="1362">
      <c r="B1362" s="33" t="s">
        <v>3709</v>
      </c>
      <c r="U1362" s="36"/>
    </row>
    <row r="1363">
      <c r="B1363" s="33" t="s">
        <v>3710</v>
      </c>
      <c r="U1363" s="36"/>
    </row>
    <row r="1364">
      <c r="B1364" s="33" t="s">
        <v>3146</v>
      </c>
      <c r="U1364" s="36"/>
    </row>
    <row r="1365">
      <c r="B1365" s="33" t="s">
        <v>3045</v>
      </c>
      <c r="U1365" s="36"/>
    </row>
    <row r="1366">
      <c r="B1366" s="33" t="s">
        <v>3046</v>
      </c>
      <c r="U1366" s="36"/>
    </row>
    <row r="1367">
      <c r="B1367" s="33" t="s">
        <v>3711</v>
      </c>
      <c r="U1367" s="36"/>
    </row>
    <row r="1368">
      <c r="B1368" s="33" t="s">
        <v>3043</v>
      </c>
      <c r="U1368" s="36"/>
    </row>
    <row r="1369">
      <c r="B1369" s="33" t="s">
        <v>3712</v>
      </c>
      <c r="U1369" s="36"/>
    </row>
    <row r="1370">
      <c r="B1370" s="33" t="s">
        <v>3713</v>
      </c>
      <c r="U1370" s="36"/>
    </row>
    <row r="1371">
      <c r="B1371" s="33" t="s">
        <v>3714</v>
      </c>
      <c r="U1371" s="36"/>
    </row>
    <row r="1372">
      <c r="B1372" s="33" t="s">
        <v>3045</v>
      </c>
      <c r="U1372" s="36"/>
    </row>
    <row r="1373">
      <c r="B1373" s="33" t="s">
        <v>3046</v>
      </c>
      <c r="U1373" s="36"/>
    </row>
    <row r="1374">
      <c r="B1374" s="33" t="s">
        <v>3715</v>
      </c>
      <c r="U1374" s="36"/>
    </row>
    <row r="1375">
      <c r="B1375" s="33" t="s">
        <v>3043</v>
      </c>
      <c r="U1375" s="36"/>
    </row>
    <row r="1376">
      <c r="B1376" s="33" t="s">
        <v>3716</v>
      </c>
      <c r="U1376" s="36"/>
    </row>
    <row r="1377">
      <c r="B1377" s="33" t="s">
        <v>3717</v>
      </c>
      <c r="U1377" s="36"/>
    </row>
    <row r="1378">
      <c r="B1378" s="33" t="s">
        <v>3718</v>
      </c>
      <c r="U1378" s="36"/>
    </row>
    <row r="1379">
      <c r="B1379" s="33" t="s">
        <v>3045</v>
      </c>
      <c r="U1379" s="36"/>
    </row>
    <row r="1380">
      <c r="B1380" s="33" t="s">
        <v>3046</v>
      </c>
      <c r="U1380" s="36"/>
    </row>
    <row r="1381">
      <c r="B1381" s="33" t="s">
        <v>3719</v>
      </c>
      <c r="U1381" s="36"/>
    </row>
    <row r="1382">
      <c r="B1382" s="33" t="s">
        <v>3043</v>
      </c>
      <c r="U1382" s="36"/>
    </row>
    <row r="1383">
      <c r="B1383" s="33" t="s">
        <v>3720</v>
      </c>
      <c r="U1383" s="36"/>
    </row>
    <row r="1384">
      <c r="B1384" s="33" t="s">
        <v>3721</v>
      </c>
      <c r="U1384" s="36"/>
    </row>
    <row r="1385">
      <c r="B1385" s="33" t="s">
        <v>3684</v>
      </c>
      <c r="U1385" s="36"/>
    </row>
    <row r="1386">
      <c r="B1386" s="33" t="s">
        <v>3722</v>
      </c>
      <c r="U1386" s="36"/>
    </row>
    <row r="1387">
      <c r="B1387" s="33" t="s">
        <v>3706</v>
      </c>
      <c r="U1387" s="36"/>
    </row>
    <row r="1388">
      <c r="B1388" s="33" t="s">
        <v>3723</v>
      </c>
      <c r="U1388" s="36"/>
    </row>
    <row r="1389">
      <c r="B1389" s="33" t="s">
        <v>3690</v>
      </c>
      <c r="U1389" s="36"/>
    </row>
    <row r="1390">
      <c r="B1390" s="33" t="s">
        <v>3724</v>
      </c>
      <c r="U1390" s="36"/>
    </row>
    <row r="1391">
      <c r="B1391" s="33" t="s">
        <v>3718</v>
      </c>
      <c r="U1391" s="36"/>
    </row>
    <row r="1392">
      <c r="B1392" s="33" t="s">
        <v>3725</v>
      </c>
      <c r="U1392" s="36"/>
    </row>
    <row r="1393">
      <c r="B1393" s="33" t="s">
        <v>3694</v>
      </c>
      <c r="U1393" s="36"/>
    </row>
    <row r="1394">
      <c r="B1394" s="33" t="s">
        <v>3045</v>
      </c>
      <c r="U1394" s="36"/>
    </row>
    <row r="1395">
      <c r="B1395" s="33" t="s">
        <v>3046</v>
      </c>
      <c r="U1395" s="36"/>
    </row>
    <row r="1396">
      <c r="B1396" s="33" t="s">
        <v>3726</v>
      </c>
      <c r="U1396" s="36"/>
    </row>
    <row r="1397">
      <c r="B1397" s="33" t="s">
        <v>3043</v>
      </c>
      <c r="U1397" s="36"/>
    </row>
    <row r="1398">
      <c r="B1398" s="33" t="s">
        <v>3684</v>
      </c>
      <c r="U1398" s="36"/>
    </row>
    <row r="1399">
      <c r="B1399" s="33" t="s">
        <v>3722</v>
      </c>
      <c r="U1399" s="36"/>
    </row>
    <row r="1400">
      <c r="B1400" s="33" t="s">
        <v>3727</v>
      </c>
      <c r="U1400" s="36"/>
    </row>
    <row r="1401">
      <c r="B1401" s="33" t="s">
        <v>3685</v>
      </c>
      <c r="U1401" s="36"/>
    </row>
    <row r="1402">
      <c r="B1402" s="33" t="s">
        <v>3045</v>
      </c>
      <c r="U1402" s="36"/>
    </row>
    <row r="1403">
      <c r="B1403" s="33" t="s">
        <v>3046</v>
      </c>
      <c r="U1403" s="36"/>
    </row>
    <row r="1404">
      <c r="B1404" s="33" t="s">
        <v>3728</v>
      </c>
      <c r="U1404" s="36"/>
    </row>
    <row r="1405">
      <c r="B1405" s="33" t="s">
        <v>3043</v>
      </c>
      <c r="U1405" s="36"/>
    </row>
    <row r="1406">
      <c r="B1406" s="33" t="s">
        <v>3729</v>
      </c>
      <c r="U1406" s="36"/>
    </row>
    <row r="1407">
      <c r="B1407" s="33" t="s">
        <v>3730</v>
      </c>
      <c r="U1407" s="36"/>
    </row>
    <row r="1408">
      <c r="B1408" s="33" t="s">
        <v>3731</v>
      </c>
      <c r="U1408" s="36"/>
    </row>
    <row r="1409">
      <c r="B1409" s="33" t="s">
        <v>3732</v>
      </c>
      <c r="U1409" s="36"/>
    </row>
    <row r="1410">
      <c r="B1410" s="33" t="s">
        <v>3733</v>
      </c>
      <c r="U1410" s="36"/>
    </row>
    <row r="1411">
      <c r="B1411" s="33" t="s">
        <v>3734</v>
      </c>
      <c r="U1411" s="36"/>
    </row>
    <row r="1412">
      <c r="B1412" s="33" t="s">
        <v>3735</v>
      </c>
      <c r="U1412" s="36"/>
    </row>
    <row r="1413">
      <c r="B1413" s="33" t="s">
        <v>3736</v>
      </c>
      <c r="U1413" s="36"/>
    </row>
    <row r="1414">
      <c r="B1414" s="33" t="s">
        <v>3737</v>
      </c>
      <c r="U1414" s="36"/>
    </row>
    <row r="1415">
      <c r="B1415" s="33" t="s">
        <v>3738</v>
      </c>
      <c r="U1415" s="36"/>
    </row>
    <row r="1416">
      <c r="B1416" s="33" t="s">
        <v>3045</v>
      </c>
      <c r="U1416" s="36"/>
    </row>
    <row r="1417">
      <c r="B1417" s="33" t="s">
        <v>3046</v>
      </c>
      <c r="U1417" s="36"/>
    </row>
    <row r="1418">
      <c r="B1418" s="33" t="s">
        <v>3739</v>
      </c>
      <c r="U1418" s="36"/>
    </row>
    <row r="1419">
      <c r="B1419" s="33" t="s">
        <v>3043</v>
      </c>
      <c r="U1419" s="36"/>
    </row>
    <row r="1420">
      <c r="B1420" s="33" t="s">
        <v>3740</v>
      </c>
      <c r="U1420" s="36"/>
    </row>
    <row r="1421">
      <c r="B1421" s="33" t="s">
        <v>3741</v>
      </c>
      <c r="U1421" s="36"/>
    </row>
    <row r="1422">
      <c r="B1422" s="33" t="s">
        <v>3742</v>
      </c>
      <c r="U1422" s="36"/>
    </row>
    <row r="1423">
      <c r="B1423" s="33" t="s">
        <v>3045</v>
      </c>
      <c r="U1423" s="36"/>
    </row>
    <row r="1424">
      <c r="B1424" s="33" t="s">
        <v>3046</v>
      </c>
      <c r="U1424" s="36"/>
    </row>
    <row r="1425">
      <c r="B1425" s="33" t="s">
        <v>3743</v>
      </c>
      <c r="U1425" s="36"/>
    </row>
    <row r="1426">
      <c r="B1426" s="33" t="s">
        <v>3043</v>
      </c>
      <c r="U1426" s="36"/>
    </row>
    <row r="1427">
      <c r="B1427" s="33" t="s">
        <v>3744</v>
      </c>
      <c r="U1427" s="36"/>
    </row>
    <row r="1428">
      <c r="B1428" s="33" t="s">
        <v>3745</v>
      </c>
      <c r="U1428" s="36"/>
    </row>
    <row r="1429">
      <c r="B1429" s="33" t="s">
        <v>3746</v>
      </c>
      <c r="U1429" s="36"/>
    </row>
    <row r="1430">
      <c r="B1430" s="33" t="s">
        <v>3747</v>
      </c>
      <c r="U1430" s="36"/>
    </row>
    <row r="1431">
      <c r="B1431" s="33" t="s">
        <v>3748</v>
      </c>
      <c r="U1431" s="36"/>
    </row>
    <row r="1432">
      <c r="B1432" s="33" t="s">
        <v>3749</v>
      </c>
      <c r="U1432" s="36"/>
    </row>
    <row r="1433">
      <c r="B1433" s="33" t="s">
        <v>3750</v>
      </c>
      <c r="U1433" s="36"/>
    </row>
    <row r="1434">
      <c r="B1434" s="33" t="s">
        <v>3751</v>
      </c>
      <c r="U1434" s="36"/>
    </row>
    <row r="1435">
      <c r="B1435" s="33" t="s">
        <v>3752</v>
      </c>
      <c r="U1435" s="36"/>
    </row>
    <row r="1436">
      <c r="B1436" s="33" t="s">
        <v>3045</v>
      </c>
      <c r="U1436" s="36"/>
    </row>
    <row r="1437">
      <c r="B1437" s="33" t="s">
        <v>3046</v>
      </c>
      <c r="U1437" s="36"/>
    </row>
    <row r="1438">
      <c r="B1438" s="33" t="s">
        <v>3753</v>
      </c>
      <c r="U1438" s="36"/>
    </row>
    <row r="1439">
      <c r="B1439" s="33" t="s">
        <v>3036</v>
      </c>
      <c r="U1439" s="36"/>
    </row>
    <row r="1440">
      <c r="B1440" s="33" t="s">
        <v>3754</v>
      </c>
      <c r="U1440" s="36"/>
    </row>
    <row r="1441">
      <c r="B1441" s="33" t="s">
        <v>3755</v>
      </c>
      <c r="U1441" s="36"/>
    </row>
    <row r="1442">
      <c r="B1442" s="33" t="s">
        <v>3756</v>
      </c>
      <c r="U1442" s="36"/>
    </row>
    <row r="1443">
      <c r="B1443" s="33" t="s">
        <v>3757</v>
      </c>
      <c r="U1443" s="36"/>
    </row>
    <row r="1444">
      <c r="B1444" s="33" t="s">
        <v>3758</v>
      </c>
      <c r="U1444" s="36"/>
    </row>
    <row r="1445">
      <c r="B1445" s="33" t="s">
        <v>3040</v>
      </c>
      <c r="U1445" s="36"/>
    </row>
    <row r="1446">
      <c r="B1446" s="33" t="s">
        <v>3041</v>
      </c>
      <c r="U1446" s="36"/>
    </row>
    <row r="1447">
      <c r="B1447" s="33" t="s">
        <v>3759</v>
      </c>
      <c r="U1447" s="36"/>
    </row>
    <row r="1448">
      <c r="B1448" s="33" t="s">
        <v>3036</v>
      </c>
      <c r="U1448" s="36"/>
    </row>
    <row r="1449">
      <c r="B1449" s="33" t="s">
        <v>3760</v>
      </c>
      <c r="U1449" s="36"/>
    </row>
    <row r="1450">
      <c r="B1450" s="33" t="s">
        <v>3040</v>
      </c>
      <c r="U1450" s="36"/>
    </row>
    <row r="1451">
      <c r="B1451" s="33" t="s">
        <v>3041</v>
      </c>
      <c r="U1451" s="36"/>
    </row>
    <row r="1452">
      <c r="B1452" s="33" t="s">
        <v>3761</v>
      </c>
      <c r="U1452" s="36"/>
    </row>
    <row r="1453">
      <c r="B1453" s="33" t="s">
        <v>3036</v>
      </c>
      <c r="U1453" s="36"/>
    </row>
    <row r="1454">
      <c r="B1454" s="33" t="s">
        <v>3762</v>
      </c>
      <c r="U1454" s="36"/>
    </row>
    <row r="1455">
      <c r="B1455" s="33" t="s">
        <v>3763</v>
      </c>
      <c r="U1455" s="36"/>
    </row>
    <row r="1456">
      <c r="B1456" s="33" t="s">
        <v>3040</v>
      </c>
      <c r="U1456" s="36"/>
    </row>
    <row r="1457">
      <c r="B1457" s="33" t="s">
        <v>3041</v>
      </c>
      <c r="U1457" s="36"/>
    </row>
    <row r="1458">
      <c r="B1458" s="33" t="s">
        <v>3764</v>
      </c>
      <c r="U1458" s="36"/>
    </row>
    <row r="1459">
      <c r="B1459" s="33" t="s">
        <v>3036</v>
      </c>
      <c r="U1459" s="36"/>
    </row>
    <row r="1460">
      <c r="B1460" s="33" t="s">
        <v>3765</v>
      </c>
      <c r="U1460" s="36"/>
    </row>
    <row r="1461">
      <c r="B1461" s="33" t="s">
        <v>3040</v>
      </c>
      <c r="U1461" s="36"/>
    </row>
    <row r="1462">
      <c r="B1462" s="33" t="s">
        <v>3041</v>
      </c>
      <c r="U1462" s="36"/>
    </row>
    <row r="1463">
      <c r="B1463" s="33" t="s">
        <v>3766</v>
      </c>
      <c r="U1463" s="36"/>
    </row>
    <row r="1464">
      <c r="B1464" s="33" t="s">
        <v>3036</v>
      </c>
      <c r="U1464" s="36"/>
    </row>
    <row r="1465">
      <c r="B1465" s="33" t="s">
        <v>3767</v>
      </c>
      <c r="U1465" s="36"/>
    </row>
    <row r="1466">
      <c r="B1466" s="33" t="s">
        <v>3768</v>
      </c>
      <c r="U1466" s="36"/>
    </row>
    <row r="1467">
      <c r="B1467" s="33" t="s">
        <v>3769</v>
      </c>
      <c r="U1467" s="36"/>
    </row>
    <row r="1468">
      <c r="B1468" s="33" t="s">
        <v>3040</v>
      </c>
      <c r="U1468" s="36"/>
    </row>
    <row r="1469">
      <c r="B1469" s="33" t="s">
        <v>3041</v>
      </c>
      <c r="U1469" s="36"/>
    </row>
    <row r="1470">
      <c r="B1470" s="33" t="s">
        <v>3770</v>
      </c>
      <c r="U1470" s="36"/>
    </row>
    <row r="1471">
      <c r="B1471" s="33" t="s">
        <v>3036</v>
      </c>
      <c r="U1471" s="36"/>
    </row>
    <row r="1472">
      <c r="B1472" s="33" t="s">
        <v>3771</v>
      </c>
      <c r="U1472" s="36"/>
    </row>
    <row r="1473">
      <c r="B1473" s="33" t="s">
        <v>3040</v>
      </c>
      <c r="U1473" s="36"/>
    </row>
    <row r="1474">
      <c r="B1474" s="33" t="s">
        <v>3041</v>
      </c>
      <c r="U1474" s="36"/>
    </row>
    <row r="1475">
      <c r="B1475" s="33" t="s">
        <v>3772</v>
      </c>
      <c r="U1475" s="36"/>
    </row>
    <row r="1476">
      <c r="B1476" s="33" t="s">
        <v>3036</v>
      </c>
      <c r="U1476" s="36"/>
    </row>
    <row r="1477">
      <c r="B1477" s="33" t="s">
        <v>3762</v>
      </c>
      <c r="U1477" s="36"/>
    </row>
    <row r="1478">
      <c r="B1478" s="33" t="s">
        <v>3773</v>
      </c>
      <c r="U1478" s="36"/>
    </row>
    <row r="1479">
      <c r="B1479" s="33" t="s">
        <v>3774</v>
      </c>
      <c r="U1479" s="36"/>
    </row>
    <row r="1480">
      <c r="B1480" s="33" t="s">
        <v>3775</v>
      </c>
      <c r="U1480" s="36"/>
    </row>
    <row r="1481">
      <c r="B1481" s="33" t="s">
        <v>3776</v>
      </c>
      <c r="U1481" s="36"/>
    </row>
    <row r="1482">
      <c r="B1482" s="33" t="s">
        <v>3777</v>
      </c>
      <c r="U1482" s="36"/>
    </row>
    <row r="1483">
      <c r="B1483" s="33" t="s">
        <v>3778</v>
      </c>
      <c r="U1483" s="36"/>
    </row>
    <row r="1484">
      <c r="B1484" s="33" t="s">
        <v>3779</v>
      </c>
      <c r="U1484" s="36"/>
    </row>
    <row r="1485">
      <c r="B1485" s="33" t="s">
        <v>3780</v>
      </c>
      <c r="U1485" s="36"/>
    </row>
    <row r="1486">
      <c r="B1486" s="33" t="s">
        <v>3781</v>
      </c>
      <c r="U1486" s="36"/>
    </row>
    <row r="1487">
      <c r="B1487" s="33" t="s">
        <v>3782</v>
      </c>
      <c r="U1487" s="36"/>
    </row>
    <row r="1488">
      <c r="B1488" s="33" t="s">
        <v>3783</v>
      </c>
      <c r="U1488" s="36"/>
    </row>
    <row r="1489">
      <c r="B1489" s="33" t="s">
        <v>3784</v>
      </c>
      <c r="U1489" s="36"/>
    </row>
    <row r="1490">
      <c r="B1490" s="33" t="s">
        <v>3785</v>
      </c>
      <c r="U1490" s="36"/>
    </row>
    <row r="1491">
      <c r="B1491" s="33" t="s">
        <v>3786</v>
      </c>
      <c r="U1491" s="36"/>
    </row>
    <row r="1492">
      <c r="B1492" s="33" t="s">
        <v>3787</v>
      </c>
      <c r="U1492" s="36"/>
    </row>
    <row r="1493">
      <c r="B1493" s="33" t="s">
        <v>3040</v>
      </c>
      <c r="U1493" s="36"/>
    </row>
    <row r="1494">
      <c r="B1494" s="33" t="s">
        <v>3041</v>
      </c>
      <c r="U1494" s="36"/>
    </row>
    <row r="1495">
      <c r="B1495" s="33" t="s">
        <v>3788</v>
      </c>
      <c r="U1495" s="36"/>
    </row>
    <row r="1496">
      <c r="B1496" s="33" t="s">
        <v>3043</v>
      </c>
      <c r="U1496" s="36"/>
    </row>
    <row r="1497">
      <c r="B1497" s="33" t="s">
        <v>3789</v>
      </c>
      <c r="U1497" s="36"/>
    </row>
    <row r="1498">
      <c r="B1498" s="33" t="s">
        <v>3790</v>
      </c>
      <c r="U1498" s="36"/>
    </row>
    <row r="1499">
      <c r="B1499" s="33" t="s">
        <v>3791</v>
      </c>
      <c r="U1499" s="36"/>
    </row>
    <row r="1500">
      <c r="B1500" s="33" t="s">
        <v>3045</v>
      </c>
      <c r="U1500" s="36"/>
    </row>
    <row r="1501">
      <c r="B1501" s="33" t="s">
        <v>3046</v>
      </c>
      <c r="U1501" s="36"/>
    </row>
    <row r="1502">
      <c r="B1502" s="33" t="s">
        <v>3792</v>
      </c>
      <c r="U1502" s="36"/>
    </row>
    <row r="1503">
      <c r="B1503" s="33" t="s">
        <v>3036</v>
      </c>
      <c r="U1503" s="36"/>
    </row>
    <row r="1504">
      <c r="B1504" s="33" t="s">
        <v>3793</v>
      </c>
      <c r="U1504" s="36"/>
    </row>
    <row r="1505">
      <c r="B1505" s="33" t="s">
        <v>3040</v>
      </c>
      <c r="U1505" s="36"/>
    </row>
    <row r="1506">
      <c r="B1506" s="33" t="s">
        <v>3041</v>
      </c>
      <c r="U1506" s="36"/>
    </row>
    <row r="1507">
      <c r="B1507" s="33" t="s">
        <v>3794</v>
      </c>
      <c r="U1507" s="36"/>
    </row>
    <row r="1508">
      <c r="B1508" s="33" t="s">
        <v>3036</v>
      </c>
      <c r="U1508" s="36"/>
    </row>
    <row r="1509">
      <c r="B1509" s="33" t="s">
        <v>3762</v>
      </c>
      <c r="U1509" s="36"/>
    </row>
    <row r="1510">
      <c r="B1510" s="33" t="s">
        <v>3773</v>
      </c>
      <c r="U1510" s="36"/>
    </row>
    <row r="1511">
      <c r="B1511" s="33" t="s">
        <v>3774</v>
      </c>
      <c r="U1511" s="36"/>
    </row>
    <row r="1512">
      <c r="B1512" s="33" t="s">
        <v>3775</v>
      </c>
      <c r="U1512" s="36"/>
    </row>
    <row r="1513">
      <c r="B1513" s="33" t="s">
        <v>3776</v>
      </c>
      <c r="U1513" s="36"/>
    </row>
    <row r="1514">
      <c r="B1514" s="33" t="s">
        <v>3778</v>
      </c>
      <c r="U1514" s="36"/>
    </row>
    <row r="1515">
      <c r="B1515" s="33" t="s">
        <v>3795</v>
      </c>
      <c r="U1515" s="36"/>
    </row>
    <row r="1516">
      <c r="B1516" s="33" t="s">
        <v>3779</v>
      </c>
      <c r="U1516" s="36"/>
    </row>
    <row r="1517">
      <c r="B1517" s="33" t="s">
        <v>3781</v>
      </c>
      <c r="U1517" s="36"/>
    </row>
    <row r="1518">
      <c r="B1518" s="33" t="s">
        <v>3782</v>
      </c>
      <c r="U1518" s="36"/>
    </row>
    <row r="1519">
      <c r="B1519" s="33" t="s">
        <v>3783</v>
      </c>
      <c r="U1519" s="36"/>
    </row>
    <row r="1520">
      <c r="B1520" s="33" t="s">
        <v>3784</v>
      </c>
      <c r="U1520" s="36"/>
    </row>
    <row r="1521">
      <c r="B1521" s="33" t="s">
        <v>3796</v>
      </c>
      <c r="U1521" s="36"/>
    </row>
    <row r="1522">
      <c r="B1522" s="33" t="s">
        <v>3785</v>
      </c>
      <c r="U1522" s="36"/>
    </row>
    <row r="1523">
      <c r="B1523" s="33" t="s">
        <v>3787</v>
      </c>
      <c r="U1523" s="36"/>
    </row>
    <row r="1524">
      <c r="B1524" s="33" t="s">
        <v>3040</v>
      </c>
      <c r="U1524" s="36"/>
    </row>
    <row r="1525">
      <c r="B1525" s="33" t="s">
        <v>3041</v>
      </c>
      <c r="U1525" s="36"/>
    </row>
    <row r="1526">
      <c r="B1526" s="33" t="s">
        <v>3797</v>
      </c>
      <c r="U1526" s="36"/>
    </row>
    <row r="1527">
      <c r="B1527" s="33" t="s">
        <v>3036</v>
      </c>
      <c r="U1527" s="36"/>
    </row>
    <row r="1528">
      <c r="B1528" s="33" t="s">
        <v>3798</v>
      </c>
      <c r="U1528" s="36"/>
    </row>
    <row r="1529">
      <c r="B1529" s="33" t="s">
        <v>3040</v>
      </c>
      <c r="U1529" s="36"/>
    </row>
    <row r="1530">
      <c r="B1530" s="33" t="s">
        <v>3041</v>
      </c>
      <c r="U1530" s="36"/>
    </row>
    <row r="1531">
      <c r="B1531" s="33" t="s">
        <v>3799</v>
      </c>
      <c r="U1531" s="36"/>
    </row>
    <row r="1532">
      <c r="B1532" s="33" t="s">
        <v>3036</v>
      </c>
      <c r="U1532" s="36"/>
    </row>
    <row r="1533">
      <c r="B1533" s="33" t="s">
        <v>3762</v>
      </c>
      <c r="U1533" s="36"/>
    </row>
    <row r="1534">
      <c r="B1534" s="33" t="s">
        <v>3800</v>
      </c>
      <c r="U1534" s="36"/>
    </row>
    <row r="1535">
      <c r="B1535" s="33" t="s">
        <v>3801</v>
      </c>
      <c r="U1535" s="36"/>
    </row>
    <row r="1536">
      <c r="B1536" s="33" t="s">
        <v>3802</v>
      </c>
      <c r="U1536" s="36"/>
    </row>
    <row r="1537">
      <c r="B1537" s="33" t="s">
        <v>3803</v>
      </c>
      <c r="U1537" s="36"/>
    </row>
    <row r="1538">
      <c r="B1538" s="33" t="s">
        <v>3804</v>
      </c>
      <c r="U1538" s="36"/>
    </row>
    <row r="1539">
      <c r="B1539" s="33" t="s">
        <v>3805</v>
      </c>
      <c r="U1539" s="36"/>
    </row>
    <row r="1540">
      <c r="B1540" s="33" t="s">
        <v>3806</v>
      </c>
      <c r="U1540" s="36"/>
    </row>
    <row r="1541">
      <c r="B1541" s="33" t="s">
        <v>3807</v>
      </c>
      <c r="U1541" s="36"/>
    </row>
    <row r="1542">
      <c r="B1542" s="33" t="s">
        <v>3808</v>
      </c>
      <c r="U1542" s="36"/>
    </row>
    <row r="1543">
      <c r="B1543" s="33" t="s">
        <v>3040</v>
      </c>
      <c r="U1543" s="36"/>
    </row>
    <row r="1544">
      <c r="B1544" s="33" t="s">
        <v>3041</v>
      </c>
      <c r="U1544" s="36"/>
    </row>
    <row r="1545">
      <c r="B1545" s="33" t="s">
        <v>3809</v>
      </c>
      <c r="U1545" s="36"/>
    </row>
    <row r="1546">
      <c r="B1546" s="33" t="s">
        <v>3036</v>
      </c>
      <c r="U1546" s="36"/>
    </row>
    <row r="1547">
      <c r="B1547" s="33" t="s">
        <v>3810</v>
      </c>
      <c r="U1547" s="36"/>
    </row>
    <row r="1548">
      <c r="B1548" s="33" t="s">
        <v>3040</v>
      </c>
      <c r="U1548" s="36"/>
    </row>
    <row r="1549">
      <c r="B1549" s="33" t="s">
        <v>3041</v>
      </c>
      <c r="U1549" s="36"/>
    </row>
    <row r="1550">
      <c r="B1550" s="33" t="s">
        <v>3811</v>
      </c>
      <c r="U1550" s="36"/>
    </row>
    <row r="1551">
      <c r="B1551" s="33" t="s">
        <v>3036</v>
      </c>
      <c r="U1551" s="36"/>
    </row>
    <row r="1552">
      <c r="B1552" s="33" t="s">
        <v>3812</v>
      </c>
      <c r="U1552" s="36"/>
    </row>
    <row r="1553">
      <c r="B1553" s="33" t="s">
        <v>3813</v>
      </c>
      <c r="U1553" s="36"/>
    </row>
    <row r="1554">
      <c r="B1554" s="33" t="s">
        <v>3814</v>
      </c>
      <c r="U1554" s="36"/>
    </row>
    <row r="1555">
      <c r="B1555" s="33" t="s">
        <v>3767</v>
      </c>
      <c r="U1555" s="36"/>
    </row>
    <row r="1556">
      <c r="B1556" s="33" t="s">
        <v>3040</v>
      </c>
      <c r="U1556" s="36"/>
    </row>
    <row r="1557">
      <c r="B1557" s="33" t="s">
        <v>3041</v>
      </c>
      <c r="U1557" s="36"/>
    </row>
    <row r="1558">
      <c r="B1558" s="33" t="s">
        <v>3815</v>
      </c>
      <c r="U1558" s="36"/>
    </row>
    <row r="1559">
      <c r="B1559" s="33" t="s">
        <v>3043</v>
      </c>
      <c r="U1559" s="36"/>
    </row>
    <row r="1560">
      <c r="B1560" s="33" t="s">
        <v>3816</v>
      </c>
      <c r="U1560" s="36"/>
    </row>
    <row r="1561">
      <c r="B1561" s="33" t="s">
        <v>3817</v>
      </c>
      <c r="U1561" s="36"/>
    </row>
    <row r="1562">
      <c r="B1562" s="33" t="s">
        <v>3818</v>
      </c>
      <c r="U1562" s="36"/>
    </row>
    <row r="1563">
      <c r="B1563" s="33" t="s">
        <v>3819</v>
      </c>
      <c r="U1563" s="36"/>
    </row>
    <row r="1564">
      <c r="B1564" s="33" t="s">
        <v>3820</v>
      </c>
      <c r="U1564" s="36"/>
    </row>
    <row r="1565">
      <c r="B1565" s="33" t="s">
        <v>3821</v>
      </c>
      <c r="U1565" s="36"/>
    </row>
    <row r="1566">
      <c r="B1566" s="33" t="s">
        <v>3822</v>
      </c>
      <c r="U1566" s="36"/>
    </row>
    <row r="1567">
      <c r="B1567" s="33" t="s">
        <v>3823</v>
      </c>
      <c r="U1567" s="36"/>
    </row>
    <row r="1568">
      <c r="B1568" s="33" t="s">
        <v>3045</v>
      </c>
      <c r="U1568" s="36"/>
    </row>
    <row r="1569">
      <c r="B1569" s="33" t="s">
        <v>3046</v>
      </c>
      <c r="U1569" s="36"/>
    </row>
    <row r="1570">
      <c r="B1570" s="33" t="s">
        <v>3824</v>
      </c>
      <c r="U1570" s="36"/>
    </row>
    <row r="1571">
      <c r="B1571" s="33" t="s">
        <v>3036</v>
      </c>
      <c r="U1571" s="36"/>
    </row>
    <row r="1572">
      <c r="B1572" s="33" t="s">
        <v>3825</v>
      </c>
      <c r="U1572" s="36"/>
    </row>
    <row r="1573">
      <c r="B1573" s="33" t="s">
        <v>3040</v>
      </c>
      <c r="U1573" s="36"/>
    </row>
    <row r="1574">
      <c r="B1574" s="33" t="s">
        <v>3041</v>
      </c>
      <c r="U1574" s="36"/>
    </row>
    <row r="1575">
      <c r="B1575" s="33" t="s">
        <v>3826</v>
      </c>
      <c r="U1575" s="36"/>
    </row>
    <row r="1576">
      <c r="B1576" s="33" t="s">
        <v>3827</v>
      </c>
      <c r="U1576" s="36"/>
    </row>
    <row r="1577">
      <c r="B1577" s="33" t="s">
        <v>3828</v>
      </c>
      <c r="U1577" s="36"/>
    </row>
    <row r="1578">
      <c r="B1578" s="33" t="s">
        <v>3829</v>
      </c>
      <c r="U1578" s="36"/>
    </row>
    <row r="1579">
      <c r="B1579" s="33" t="s">
        <v>3454</v>
      </c>
      <c r="U1579" s="36"/>
    </row>
    <row r="1580">
      <c r="B1580" s="33" t="s">
        <v>3830</v>
      </c>
      <c r="U1580" s="36"/>
    </row>
    <row r="1581">
      <c r="B1581" s="33" t="s">
        <v>3041</v>
      </c>
      <c r="U1581" s="36"/>
    </row>
    <row r="1582">
      <c r="B1582" s="33" t="s">
        <v>3831</v>
      </c>
      <c r="U1582" s="36"/>
    </row>
    <row r="1583">
      <c r="B1583" s="33" t="s">
        <v>3036</v>
      </c>
      <c r="U1583" s="36"/>
    </row>
    <row r="1584">
      <c r="B1584" s="33" t="s">
        <v>3832</v>
      </c>
      <c r="U1584" s="36"/>
    </row>
    <row r="1585">
      <c r="B1585" s="33" t="s">
        <v>3040</v>
      </c>
      <c r="U1585" s="36"/>
    </row>
    <row r="1586">
      <c r="B1586" s="33" t="s">
        <v>3041</v>
      </c>
      <c r="U1586" s="36"/>
    </row>
    <row r="1587">
      <c r="B1587" s="33" t="s">
        <v>3833</v>
      </c>
      <c r="U1587" s="36"/>
    </row>
    <row r="1588">
      <c r="B1588" s="33" t="s">
        <v>3036</v>
      </c>
      <c r="U1588" s="36"/>
    </row>
    <row r="1589">
      <c r="B1589" s="33" t="s">
        <v>3762</v>
      </c>
      <c r="U1589" s="36"/>
    </row>
    <row r="1590">
      <c r="B1590" s="33" t="s">
        <v>3773</v>
      </c>
      <c r="U1590" s="36"/>
    </row>
    <row r="1591">
      <c r="B1591" s="33" t="s">
        <v>3834</v>
      </c>
      <c r="U1591" s="36"/>
    </row>
    <row r="1592">
      <c r="B1592" s="33" t="s">
        <v>3835</v>
      </c>
      <c r="U1592" s="36"/>
    </row>
    <row r="1593">
      <c r="B1593" s="33" t="s">
        <v>3836</v>
      </c>
      <c r="U1593" s="36"/>
    </row>
    <row r="1594">
      <c r="B1594" s="33" t="s">
        <v>3837</v>
      </c>
      <c r="U1594" s="36"/>
    </row>
    <row r="1595">
      <c r="B1595" s="33" t="s">
        <v>3040</v>
      </c>
      <c r="U1595" s="36"/>
    </row>
    <row r="1596">
      <c r="B1596" s="33" t="s">
        <v>3041</v>
      </c>
      <c r="U1596" s="36"/>
    </row>
    <row r="1597">
      <c r="B1597" s="33" t="s">
        <v>3838</v>
      </c>
      <c r="U1597" s="36"/>
    </row>
    <row r="1598">
      <c r="B1598" s="33" t="s">
        <v>3043</v>
      </c>
      <c r="U1598" s="36"/>
    </row>
    <row r="1599">
      <c r="B1599" s="33" t="s">
        <v>3700</v>
      </c>
      <c r="U1599" s="36"/>
    </row>
    <row r="1600">
      <c r="B1600" s="33" t="s">
        <v>3146</v>
      </c>
      <c r="U1600" s="36"/>
    </row>
    <row r="1601">
      <c r="B1601" s="33" t="s">
        <v>3701</v>
      </c>
      <c r="U1601" s="36"/>
    </row>
    <row r="1602">
      <c r="B1602" s="33" t="s">
        <v>3839</v>
      </c>
      <c r="U1602" s="36"/>
    </row>
    <row r="1603">
      <c r="B1603" s="33" t="s">
        <v>3045</v>
      </c>
      <c r="U1603" s="36"/>
    </row>
    <row r="1604">
      <c r="B1604" s="33" t="s">
        <v>3046</v>
      </c>
      <c r="U1604" s="36"/>
    </row>
    <row r="1605">
      <c r="B1605" s="33" t="s">
        <v>3840</v>
      </c>
      <c r="U1605" s="36"/>
    </row>
    <row r="1606">
      <c r="B1606" s="33" t="s">
        <v>3036</v>
      </c>
      <c r="U1606" s="36"/>
    </row>
    <row r="1607">
      <c r="B1607" s="33" t="s">
        <v>3841</v>
      </c>
      <c r="U1607" s="36"/>
    </row>
    <row r="1608">
      <c r="B1608" s="33" t="s">
        <v>3040</v>
      </c>
      <c r="U1608" s="36"/>
    </row>
    <row r="1609">
      <c r="B1609" s="33" t="s">
        <v>3041</v>
      </c>
      <c r="U1609" s="36"/>
    </row>
    <row r="1610">
      <c r="B1610" s="33" t="s">
        <v>3842</v>
      </c>
      <c r="U1610" s="36"/>
    </row>
    <row r="1611">
      <c r="B1611" s="33" t="s">
        <v>3036</v>
      </c>
      <c r="U1611" s="36"/>
    </row>
    <row r="1612">
      <c r="B1612" s="33" t="s">
        <v>3843</v>
      </c>
      <c r="U1612" s="36"/>
    </row>
    <row r="1613">
      <c r="B1613" s="33" t="s">
        <v>3844</v>
      </c>
      <c r="U1613" s="36"/>
    </row>
    <row r="1614">
      <c r="B1614" s="33" t="s">
        <v>3845</v>
      </c>
      <c r="U1614" s="36"/>
    </row>
    <row r="1615">
      <c r="B1615" s="33" t="s">
        <v>3846</v>
      </c>
      <c r="U1615" s="36"/>
    </row>
    <row r="1616">
      <c r="B1616" s="33" t="s">
        <v>3847</v>
      </c>
      <c r="U1616" s="36"/>
    </row>
    <row r="1617">
      <c r="B1617" s="33" t="s">
        <v>3848</v>
      </c>
      <c r="U1617" s="36"/>
    </row>
    <row r="1618">
      <c r="B1618" s="33" t="s">
        <v>3849</v>
      </c>
      <c r="U1618" s="36"/>
    </row>
    <row r="1619">
      <c r="B1619" s="33" t="s">
        <v>3850</v>
      </c>
      <c r="U1619" s="36"/>
    </row>
    <row r="1620">
      <c r="B1620" s="33" t="s">
        <v>3851</v>
      </c>
      <c r="U1620" s="36"/>
    </row>
    <row r="1621">
      <c r="B1621" s="33" t="s">
        <v>3852</v>
      </c>
      <c r="U1621" s="36"/>
    </row>
    <row r="1622">
      <c r="B1622" s="33" t="s">
        <v>3853</v>
      </c>
      <c r="U1622" s="36"/>
    </row>
    <row r="1623">
      <c r="B1623" s="33" t="s">
        <v>3854</v>
      </c>
      <c r="U1623" s="36"/>
    </row>
    <row r="1624">
      <c r="B1624" s="33" t="s">
        <v>3855</v>
      </c>
      <c r="U1624" s="36"/>
    </row>
    <row r="1625">
      <c r="B1625" s="33" t="s">
        <v>3856</v>
      </c>
      <c r="U1625" s="36"/>
    </row>
    <row r="1626">
      <c r="B1626" s="33" t="s">
        <v>3857</v>
      </c>
      <c r="U1626" s="36"/>
    </row>
    <row r="1627">
      <c r="B1627" s="33" t="s">
        <v>3858</v>
      </c>
      <c r="U1627" s="36"/>
    </row>
    <row r="1628">
      <c r="B1628" s="33" t="s">
        <v>3859</v>
      </c>
      <c r="U1628" s="36"/>
    </row>
    <row r="1629">
      <c r="B1629" s="33" t="s">
        <v>3040</v>
      </c>
      <c r="U1629" s="36"/>
    </row>
    <row r="1630">
      <c r="B1630" s="33" t="s">
        <v>3041</v>
      </c>
      <c r="U1630" s="36"/>
    </row>
    <row r="1631">
      <c r="B1631" s="33" t="s">
        <v>3860</v>
      </c>
      <c r="U1631" s="36"/>
    </row>
    <row r="1632">
      <c r="B1632" s="33" t="s">
        <v>3043</v>
      </c>
      <c r="U1632" s="36"/>
    </row>
    <row r="1633">
      <c r="B1633" s="33" t="s">
        <v>3424</v>
      </c>
      <c r="U1633" s="36"/>
    </row>
    <row r="1634">
      <c r="B1634" s="33" t="s">
        <v>3367</v>
      </c>
      <c r="U1634" s="36"/>
    </row>
    <row r="1635">
      <c r="B1635" s="33" t="s">
        <v>3368</v>
      </c>
      <c r="U1635" s="36"/>
    </row>
    <row r="1636">
      <c r="B1636" s="33" t="s">
        <v>3369</v>
      </c>
      <c r="U1636" s="36"/>
    </row>
    <row r="1637">
      <c r="B1637" s="33" t="s">
        <v>3370</v>
      </c>
      <c r="U1637" s="36"/>
    </row>
    <row r="1638">
      <c r="B1638" s="33" t="s">
        <v>3372</v>
      </c>
      <c r="U1638" s="36"/>
    </row>
    <row r="1639">
      <c r="B1639" s="33" t="s">
        <v>3374</v>
      </c>
      <c r="U1639" s="36"/>
    </row>
    <row r="1640">
      <c r="B1640" s="33" t="s">
        <v>3376</v>
      </c>
      <c r="U1640" s="36"/>
    </row>
    <row r="1641">
      <c r="B1641" s="33" t="s">
        <v>3377</v>
      </c>
      <c r="U1641" s="36"/>
    </row>
    <row r="1642">
      <c r="B1642" s="33" t="s">
        <v>3407</v>
      </c>
      <c r="U1642" s="36"/>
    </row>
    <row r="1643">
      <c r="B1643" s="33" t="s">
        <v>3861</v>
      </c>
      <c r="U1643" s="36"/>
    </row>
    <row r="1644">
      <c r="B1644" s="33" t="s">
        <v>3045</v>
      </c>
      <c r="U1644" s="36"/>
    </row>
    <row r="1645">
      <c r="B1645" s="33" t="s">
        <v>3046</v>
      </c>
      <c r="U1645" s="36"/>
    </row>
    <row r="1646">
      <c r="B1646" s="33" t="s">
        <v>3862</v>
      </c>
      <c r="U1646" s="36"/>
    </row>
    <row r="1647">
      <c r="B1647" s="33" t="s">
        <v>3036</v>
      </c>
      <c r="U1647" s="36"/>
    </row>
    <row r="1648">
      <c r="B1648" s="33" t="s">
        <v>3863</v>
      </c>
      <c r="U1648" s="36"/>
    </row>
    <row r="1649">
      <c r="B1649" s="33" t="s">
        <v>3864</v>
      </c>
      <c r="U1649" s="36"/>
    </row>
    <row r="1650">
      <c r="B1650" s="33" t="s">
        <v>3865</v>
      </c>
      <c r="U1650" s="36"/>
    </row>
    <row r="1651">
      <c r="B1651" s="33" t="s">
        <v>3866</v>
      </c>
      <c r="U1651" s="36"/>
    </row>
    <row r="1652">
      <c r="B1652" s="33" t="s">
        <v>3040</v>
      </c>
      <c r="U1652" s="36"/>
    </row>
    <row r="1653">
      <c r="B1653" s="33" t="s">
        <v>3041</v>
      </c>
      <c r="U1653" s="36"/>
    </row>
    <row r="1654">
      <c r="B1654" s="33" t="s">
        <v>3867</v>
      </c>
      <c r="U1654" s="36"/>
    </row>
    <row r="1655">
      <c r="B1655" s="33" t="s">
        <v>3043</v>
      </c>
      <c r="U1655" s="36"/>
    </row>
    <row r="1656">
      <c r="B1656" s="33" t="s">
        <v>3367</v>
      </c>
      <c r="U1656" s="36"/>
    </row>
    <row r="1657">
      <c r="B1657" s="33" t="s">
        <v>3368</v>
      </c>
      <c r="U1657" s="36"/>
    </row>
    <row r="1658">
      <c r="B1658" s="33" t="s">
        <v>3369</v>
      </c>
      <c r="U1658" s="36"/>
    </row>
    <row r="1659">
      <c r="B1659" s="33" t="s">
        <v>3370</v>
      </c>
      <c r="U1659" s="36"/>
    </row>
    <row r="1660">
      <c r="B1660" s="33" t="s">
        <v>3045</v>
      </c>
      <c r="U1660" s="36"/>
    </row>
    <row r="1661">
      <c r="B1661" s="33" t="s">
        <v>3046</v>
      </c>
      <c r="U1661" s="36"/>
    </row>
    <row r="1662">
      <c r="B1662" s="33" t="s">
        <v>3868</v>
      </c>
      <c r="U1662" s="36"/>
    </row>
    <row r="1663">
      <c r="B1663" s="33" t="s">
        <v>3043</v>
      </c>
      <c r="U1663" s="36"/>
    </row>
    <row r="1664">
      <c r="B1664" s="33" t="s">
        <v>3367</v>
      </c>
      <c r="U1664" s="36"/>
    </row>
    <row r="1665">
      <c r="B1665" s="33" t="s">
        <v>3368</v>
      </c>
      <c r="U1665" s="36"/>
    </row>
    <row r="1666">
      <c r="B1666" s="33" t="s">
        <v>3369</v>
      </c>
      <c r="U1666" s="36"/>
    </row>
    <row r="1667">
      <c r="B1667" s="33" t="s">
        <v>3370</v>
      </c>
      <c r="U1667" s="36"/>
    </row>
    <row r="1668">
      <c r="B1668" s="33" t="s">
        <v>3045</v>
      </c>
      <c r="U1668" s="36"/>
    </row>
    <row r="1669">
      <c r="B1669" s="33" t="s">
        <v>3046</v>
      </c>
      <c r="U1669" s="36"/>
    </row>
    <row r="1670">
      <c r="B1670" s="33" t="s">
        <v>3869</v>
      </c>
      <c r="U1670" s="36"/>
    </row>
    <row r="1671">
      <c r="B1671" s="33" t="s">
        <v>3043</v>
      </c>
      <c r="U1671" s="36"/>
    </row>
    <row r="1672">
      <c r="B1672" s="33" t="s">
        <v>3367</v>
      </c>
      <c r="U1672" s="36"/>
    </row>
    <row r="1673">
      <c r="B1673" s="33" t="s">
        <v>3368</v>
      </c>
      <c r="U1673" s="36"/>
    </row>
    <row r="1674">
      <c r="B1674" s="33" t="s">
        <v>3369</v>
      </c>
      <c r="U1674" s="36"/>
    </row>
    <row r="1675">
      <c r="B1675" s="33" t="s">
        <v>3370</v>
      </c>
      <c r="U1675" s="36"/>
    </row>
    <row r="1676">
      <c r="B1676" s="33" t="s">
        <v>3045</v>
      </c>
      <c r="U1676" s="36"/>
    </row>
    <row r="1677">
      <c r="B1677" s="33" t="s">
        <v>3046</v>
      </c>
      <c r="U1677" s="36"/>
    </row>
    <row r="1678">
      <c r="B1678" s="33" t="s">
        <v>3870</v>
      </c>
      <c r="U1678" s="36"/>
    </row>
    <row r="1679">
      <c r="B1679" s="33" t="s">
        <v>3043</v>
      </c>
      <c r="U1679" s="36"/>
    </row>
    <row r="1680">
      <c r="B1680" s="33" t="s">
        <v>3367</v>
      </c>
      <c r="U1680" s="36"/>
    </row>
    <row r="1681">
      <c r="B1681" s="33" t="s">
        <v>3368</v>
      </c>
      <c r="U1681" s="36"/>
    </row>
    <row r="1682">
      <c r="B1682" s="33" t="s">
        <v>3369</v>
      </c>
      <c r="U1682" s="36"/>
    </row>
    <row r="1683">
      <c r="B1683" s="33" t="s">
        <v>3370</v>
      </c>
      <c r="U1683" s="36"/>
    </row>
    <row r="1684">
      <c r="B1684" s="33" t="s">
        <v>3045</v>
      </c>
      <c r="U1684" s="36"/>
    </row>
    <row r="1685">
      <c r="B1685" s="33" t="s">
        <v>3046</v>
      </c>
      <c r="U1685" s="36"/>
    </row>
    <row r="1686">
      <c r="B1686" s="33" t="s">
        <v>3871</v>
      </c>
      <c r="U1686" s="36"/>
    </row>
    <row r="1687">
      <c r="B1687" s="33" t="s">
        <v>3036</v>
      </c>
      <c r="U1687" s="36"/>
    </row>
    <row r="1688">
      <c r="B1688" s="33" t="s">
        <v>3872</v>
      </c>
      <c r="U1688" s="36"/>
    </row>
    <row r="1689">
      <c r="B1689" s="33" t="s">
        <v>3873</v>
      </c>
      <c r="U1689" s="36"/>
    </row>
    <row r="1690">
      <c r="B1690" s="33" t="s">
        <v>3874</v>
      </c>
      <c r="U1690" s="36"/>
    </row>
    <row r="1691">
      <c r="B1691" s="33" t="s">
        <v>3875</v>
      </c>
      <c r="U1691" s="36"/>
    </row>
    <row r="1692">
      <c r="B1692" s="33" t="s">
        <v>3876</v>
      </c>
      <c r="U1692" s="36"/>
    </row>
    <row r="1693">
      <c r="B1693" s="33" t="s">
        <v>3040</v>
      </c>
      <c r="U1693" s="36"/>
    </row>
    <row r="1694">
      <c r="B1694" s="33" t="s">
        <v>3041</v>
      </c>
      <c r="U1694" s="36"/>
    </row>
    <row r="1695">
      <c r="B1695" s="33" t="s">
        <v>3877</v>
      </c>
      <c r="U1695" s="36"/>
    </row>
    <row r="1696">
      <c r="B1696" s="33" t="s">
        <v>3043</v>
      </c>
      <c r="U1696" s="36"/>
    </row>
    <row r="1697">
      <c r="B1697" s="33" t="s">
        <v>3424</v>
      </c>
      <c r="U1697" s="36"/>
    </row>
    <row r="1698">
      <c r="B1698" s="33" t="s">
        <v>3367</v>
      </c>
      <c r="U1698" s="36"/>
    </row>
    <row r="1699">
      <c r="B1699" s="33" t="s">
        <v>3368</v>
      </c>
      <c r="U1699" s="36"/>
    </row>
    <row r="1700">
      <c r="B1700" s="33" t="s">
        <v>3045</v>
      </c>
      <c r="U1700" s="36"/>
    </row>
    <row r="1701">
      <c r="B1701" s="33" t="s">
        <v>3046</v>
      </c>
      <c r="U1701" s="36"/>
    </row>
    <row r="1702">
      <c r="B1702" s="33" t="s">
        <v>3878</v>
      </c>
      <c r="U1702" s="36"/>
    </row>
    <row r="1703">
      <c r="B1703" s="33" t="s">
        <v>3043</v>
      </c>
      <c r="U1703" s="36"/>
    </row>
    <row r="1704">
      <c r="B1704" s="33" t="s">
        <v>3424</v>
      </c>
      <c r="U1704" s="36"/>
    </row>
    <row r="1705">
      <c r="B1705" s="33" t="s">
        <v>3367</v>
      </c>
      <c r="U1705" s="36"/>
    </row>
    <row r="1706">
      <c r="B1706" s="33" t="s">
        <v>3368</v>
      </c>
      <c r="U1706" s="36"/>
    </row>
    <row r="1707">
      <c r="B1707" s="33" t="s">
        <v>3045</v>
      </c>
      <c r="U1707" s="36"/>
    </row>
    <row r="1708">
      <c r="B1708" s="33" t="s">
        <v>3046</v>
      </c>
      <c r="U1708" s="36"/>
    </row>
    <row r="1709">
      <c r="B1709" s="33" t="s">
        <v>3879</v>
      </c>
      <c r="U1709" s="36"/>
    </row>
    <row r="1710">
      <c r="B1710" s="33" t="s">
        <v>3043</v>
      </c>
      <c r="U1710" s="36"/>
    </row>
    <row r="1711">
      <c r="B1711" s="33" t="s">
        <v>3424</v>
      </c>
      <c r="U1711" s="36"/>
    </row>
    <row r="1712">
      <c r="B1712" s="33" t="s">
        <v>3367</v>
      </c>
      <c r="U1712" s="36"/>
    </row>
    <row r="1713">
      <c r="B1713" s="33" t="s">
        <v>3368</v>
      </c>
      <c r="U1713" s="36"/>
    </row>
    <row r="1714">
      <c r="B1714" s="33" t="s">
        <v>3045</v>
      </c>
      <c r="U1714" s="36"/>
    </row>
    <row r="1715">
      <c r="B1715" s="33" t="s">
        <v>3046</v>
      </c>
      <c r="U1715" s="36"/>
    </row>
    <row r="1716">
      <c r="B1716" s="33" t="s">
        <v>3880</v>
      </c>
      <c r="U1716" s="36"/>
    </row>
    <row r="1717">
      <c r="B1717" s="33" t="s">
        <v>3043</v>
      </c>
      <c r="U1717" s="36"/>
    </row>
    <row r="1718">
      <c r="B1718" s="33" t="s">
        <v>3424</v>
      </c>
      <c r="U1718" s="36"/>
    </row>
    <row r="1719">
      <c r="B1719" s="33" t="s">
        <v>3367</v>
      </c>
      <c r="U1719" s="36"/>
    </row>
    <row r="1720">
      <c r="B1720" s="33" t="s">
        <v>3368</v>
      </c>
      <c r="U1720" s="36"/>
    </row>
    <row r="1721">
      <c r="B1721" s="33" t="s">
        <v>3045</v>
      </c>
      <c r="U1721" s="36"/>
    </row>
    <row r="1722">
      <c r="B1722" s="33" t="s">
        <v>3046</v>
      </c>
      <c r="U1722" s="36"/>
    </row>
    <row r="1723">
      <c r="B1723" s="33" t="s">
        <v>3881</v>
      </c>
      <c r="U1723" s="36"/>
    </row>
    <row r="1724">
      <c r="B1724" s="33" t="s">
        <v>3043</v>
      </c>
      <c r="U1724" s="36"/>
    </row>
    <row r="1725">
      <c r="B1725" s="33" t="s">
        <v>3424</v>
      </c>
      <c r="U1725" s="36"/>
    </row>
    <row r="1726">
      <c r="B1726" s="33" t="s">
        <v>3367</v>
      </c>
      <c r="U1726" s="36"/>
    </row>
    <row r="1727">
      <c r="B1727" s="33" t="s">
        <v>3368</v>
      </c>
      <c r="U1727" s="36"/>
    </row>
    <row r="1728">
      <c r="B1728" s="33" t="s">
        <v>3045</v>
      </c>
      <c r="U1728" s="36"/>
    </row>
    <row r="1729">
      <c r="B1729" s="33" t="s">
        <v>3046</v>
      </c>
      <c r="U1729" s="36"/>
    </row>
    <row r="1730">
      <c r="B1730" s="33" t="s">
        <v>3882</v>
      </c>
      <c r="U1730" s="36"/>
    </row>
    <row r="1731">
      <c r="B1731" s="33" t="s">
        <v>3043</v>
      </c>
      <c r="U1731" s="36"/>
    </row>
    <row r="1732">
      <c r="B1732" s="33" t="s">
        <v>3883</v>
      </c>
      <c r="U1732" s="36"/>
    </row>
    <row r="1733">
      <c r="B1733" s="33" t="s">
        <v>3884</v>
      </c>
      <c r="U1733" s="36"/>
    </row>
    <row r="1734">
      <c r="B1734" s="33" t="s">
        <v>3150</v>
      </c>
      <c r="U1734" s="36"/>
    </row>
    <row r="1735">
      <c r="B1735" s="33" t="s">
        <v>3045</v>
      </c>
      <c r="U1735" s="36"/>
    </row>
    <row r="1736">
      <c r="B1736" s="33" t="s">
        <v>3046</v>
      </c>
      <c r="U1736" s="36"/>
    </row>
    <row r="1737">
      <c r="B1737" s="33" t="s">
        <v>3885</v>
      </c>
      <c r="U1737" s="36"/>
    </row>
    <row r="1738">
      <c r="B1738" s="33" t="s">
        <v>3268</v>
      </c>
      <c r="U1738" s="36"/>
    </row>
    <row r="1739">
      <c r="B1739" s="33" t="s">
        <v>3269</v>
      </c>
      <c r="U1739" s="36"/>
    </row>
    <row r="1740">
      <c r="B1740" s="33" t="s">
        <v>3270</v>
      </c>
      <c r="U1740" s="36"/>
    </row>
    <row r="1741">
      <c r="B1741" s="33" t="s">
        <v>3886</v>
      </c>
      <c r="U1741" s="36"/>
    </row>
    <row r="1742">
      <c r="B1742" s="33" t="s">
        <v>3887</v>
      </c>
      <c r="U1742" s="36"/>
    </row>
    <row r="1743">
      <c r="B1743" s="33" t="s">
        <v>3888</v>
      </c>
      <c r="U1743" s="36"/>
    </row>
    <row r="1744">
      <c r="B1744" s="33" t="s">
        <v>3889</v>
      </c>
      <c r="U1744" s="36"/>
    </row>
    <row r="1745">
      <c r="B1745" s="33" t="s">
        <v>3890</v>
      </c>
      <c r="U1745" s="36"/>
    </row>
    <row r="1746">
      <c r="B1746" s="33" t="s">
        <v>3891</v>
      </c>
      <c r="U1746" s="36"/>
    </row>
    <row r="1747">
      <c r="B1747" s="33" t="s">
        <v>3892</v>
      </c>
      <c r="U1747" s="36"/>
    </row>
    <row r="1748">
      <c r="B1748" s="33" t="s">
        <v>3320</v>
      </c>
      <c r="U1748" s="36"/>
    </row>
    <row r="1749">
      <c r="B1749" s="33" t="s">
        <v>3276</v>
      </c>
      <c r="U1749" s="36"/>
    </row>
    <row r="1750">
      <c r="B1750" s="33" t="s">
        <v>3277</v>
      </c>
      <c r="U1750" s="36"/>
    </row>
    <row r="1751">
      <c r="B1751" s="33" t="s">
        <v>3278</v>
      </c>
      <c r="U1751" s="36"/>
    </row>
    <row r="1752">
      <c r="B1752" s="33" t="s">
        <v>3046</v>
      </c>
      <c r="U1752" s="36"/>
    </row>
    <row r="1753">
      <c r="B1753" s="33" t="s">
        <v>3893</v>
      </c>
      <c r="U1753" s="36"/>
    </row>
    <row r="1754">
      <c r="B1754" s="33" t="s">
        <v>3268</v>
      </c>
      <c r="U1754" s="36"/>
    </row>
    <row r="1755">
      <c r="B1755" s="33" t="s">
        <v>3269</v>
      </c>
      <c r="U1755" s="36"/>
    </row>
    <row r="1756">
      <c r="B1756" s="33" t="s">
        <v>3270</v>
      </c>
      <c r="U1756" s="36"/>
    </row>
    <row r="1757">
      <c r="B1757" s="33" t="s">
        <v>3886</v>
      </c>
      <c r="U1757" s="36"/>
    </row>
    <row r="1758">
      <c r="B1758" s="33" t="s">
        <v>3894</v>
      </c>
      <c r="U1758" s="36"/>
    </row>
    <row r="1759">
      <c r="B1759" s="33" t="s">
        <v>3895</v>
      </c>
      <c r="U1759" s="36"/>
    </row>
    <row r="1760">
      <c r="B1760" s="33" t="s">
        <v>3896</v>
      </c>
      <c r="U1760" s="36"/>
    </row>
    <row r="1761">
      <c r="B1761" s="33" t="s">
        <v>3503</v>
      </c>
      <c r="U1761" s="36"/>
    </row>
    <row r="1762">
      <c r="B1762" s="33" t="s">
        <v>3276</v>
      </c>
      <c r="U1762" s="36"/>
    </row>
    <row r="1763">
      <c r="B1763" s="33" t="s">
        <v>3277</v>
      </c>
      <c r="U1763" s="36"/>
    </row>
    <row r="1764">
      <c r="B1764" s="33" t="s">
        <v>3278</v>
      </c>
      <c r="U1764" s="36"/>
    </row>
    <row r="1765">
      <c r="B1765" s="33" t="s">
        <v>3046</v>
      </c>
      <c r="U1765" s="36"/>
    </row>
    <row r="1766">
      <c r="B1766" s="33" t="s">
        <v>3897</v>
      </c>
      <c r="U1766" s="36"/>
    </row>
    <row r="1767">
      <c r="B1767" s="33" t="s">
        <v>3036</v>
      </c>
      <c r="U1767" s="36"/>
    </row>
    <row r="1768">
      <c r="B1768" s="33" t="s">
        <v>3843</v>
      </c>
      <c r="U1768" s="36"/>
    </row>
    <row r="1769">
      <c r="B1769" s="33" t="s">
        <v>3844</v>
      </c>
      <c r="U1769" s="36"/>
    </row>
    <row r="1770">
      <c r="B1770" s="33" t="s">
        <v>3845</v>
      </c>
      <c r="U1770" s="36"/>
    </row>
    <row r="1771">
      <c r="B1771" s="33" t="s">
        <v>3898</v>
      </c>
      <c r="U1771" s="36"/>
    </row>
    <row r="1772">
      <c r="B1772" s="33" t="s">
        <v>3040</v>
      </c>
      <c r="U1772" s="36"/>
    </row>
    <row r="1773">
      <c r="B1773" s="33" t="s">
        <v>3041</v>
      </c>
      <c r="U1773" s="36"/>
    </row>
    <row r="1774">
      <c r="B1774" s="33" t="s">
        <v>3899</v>
      </c>
      <c r="U1774" s="36"/>
    </row>
    <row r="1775">
      <c r="B1775" s="33" t="s">
        <v>3043</v>
      </c>
      <c r="U1775" s="36"/>
    </row>
    <row r="1776">
      <c r="B1776" s="33" t="s">
        <v>3884</v>
      </c>
      <c r="U1776" s="36"/>
    </row>
    <row r="1777">
      <c r="B1777" s="33" t="s">
        <v>3150</v>
      </c>
      <c r="U1777" s="36"/>
    </row>
    <row r="1778">
      <c r="B1778" s="33" t="s">
        <v>3045</v>
      </c>
      <c r="U1778" s="36"/>
    </row>
    <row r="1779">
      <c r="B1779" s="33" t="s">
        <v>3046</v>
      </c>
      <c r="U1779" s="36"/>
    </row>
    <row r="1780">
      <c r="B1780" s="33" t="s">
        <v>3900</v>
      </c>
      <c r="U1780" s="36"/>
    </row>
    <row r="1781">
      <c r="B1781" s="33" t="s">
        <v>3036</v>
      </c>
      <c r="U1781" s="36"/>
    </row>
    <row r="1782">
      <c r="B1782" s="33" t="s">
        <v>3901</v>
      </c>
      <c r="U1782" s="36"/>
    </row>
    <row r="1783">
      <c r="B1783" s="33" t="s">
        <v>3040</v>
      </c>
      <c r="U1783" s="36"/>
    </row>
    <row r="1784">
      <c r="B1784" s="33" t="s">
        <v>3041</v>
      </c>
      <c r="U1784" s="36"/>
    </row>
    <row r="1785">
      <c r="B1785" s="33" t="s">
        <v>3902</v>
      </c>
      <c r="U1785" s="36"/>
    </row>
    <row r="1786">
      <c r="B1786" s="33" t="s">
        <v>3036</v>
      </c>
      <c r="U1786" s="36"/>
    </row>
    <row r="1787">
      <c r="B1787" s="33" t="s">
        <v>3846</v>
      </c>
      <c r="U1787" s="36"/>
    </row>
    <row r="1788">
      <c r="B1788" s="33" t="s">
        <v>3847</v>
      </c>
      <c r="U1788" s="36"/>
    </row>
    <row r="1789">
      <c r="B1789" s="33" t="s">
        <v>3848</v>
      </c>
      <c r="U1789" s="36"/>
    </row>
    <row r="1790">
      <c r="B1790" s="33" t="s">
        <v>3849</v>
      </c>
      <c r="U1790" s="36"/>
    </row>
    <row r="1791">
      <c r="B1791" s="33" t="s">
        <v>3850</v>
      </c>
      <c r="U1791" s="36"/>
    </row>
    <row r="1792">
      <c r="B1792" s="33" t="s">
        <v>3851</v>
      </c>
      <c r="U1792" s="36"/>
    </row>
    <row r="1793">
      <c r="B1793" s="33" t="s">
        <v>3852</v>
      </c>
      <c r="U1793" s="36"/>
    </row>
    <row r="1794">
      <c r="B1794" s="33" t="s">
        <v>3853</v>
      </c>
      <c r="U1794" s="36"/>
    </row>
    <row r="1795">
      <c r="B1795" s="33" t="s">
        <v>3854</v>
      </c>
      <c r="U1795" s="36"/>
    </row>
    <row r="1796">
      <c r="B1796" s="33" t="s">
        <v>3855</v>
      </c>
      <c r="U1796" s="36"/>
    </row>
    <row r="1797">
      <c r="B1797" s="33" t="s">
        <v>3903</v>
      </c>
      <c r="U1797" s="36"/>
    </row>
    <row r="1798">
      <c r="B1798" s="33" t="s">
        <v>3904</v>
      </c>
      <c r="U1798" s="36"/>
    </row>
    <row r="1799">
      <c r="B1799" s="33" t="s">
        <v>3905</v>
      </c>
      <c r="U1799" s="36"/>
    </row>
    <row r="1800">
      <c r="B1800" s="33" t="s">
        <v>3906</v>
      </c>
      <c r="U1800" s="36"/>
    </row>
    <row r="1801">
      <c r="B1801" s="33" t="s">
        <v>3907</v>
      </c>
      <c r="U1801" s="36"/>
    </row>
    <row r="1802">
      <c r="B1802" s="33" t="s">
        <v>3856</v>
      </c>
      <c r="U1802" s="36"/>
    </row>
    <row r="1803">
      <c r="B1803" s="33" t="s">
        <v>3908</v>
      </c>
      <c r="U1803" s="36"/>
    </row>
    <row r="1804">
      <c r="B1804" s="33" t="s">
        <v>3909</v>
      </c>
      <c r="U1804" s="36"/>
    </row>
    <row r="1805">
      <c r="B1805" s="33" t="s">
        <v>3040</v>
      </c>
      <c r="U1805" s="36"/>
    </row>
    <row r="1806">
      <c r="B1806" s="33" t="s">
        <v>3041</v>
      </c>
      <c r="U1806" s="36"/>
    </row>
    <row r="1807">
      <c r="B1807" s="33" t="s">
        <v>3910</v>
      </c>
      <c r="U1807" s="36"/>
    </row>
    <row r="1808">
      <c r="B1808" s="33" t="s">
        <v>3043</v>
      </c>
      <c r="U1808" s="36"/>
    </row>
    <row r="1809">
      <c r="B1809" s="33" t="s">
        <v>3370</v>
      </c>
      <c r="U1809" s="36"/>
    </row>
    <row r="1810">
      <c r="B1810" s="33" t="s">
        <v>3369</v>
      </c>
      <c r="U1810" s="36"/>
    </row>
    <row r="1811">
      <c r="B1811" s="33" t="s">
        <v>3368</v>
      </c>
      <c r="U1811" s="36"/>
    </row>
    <row r="1812">
      <c r="B1812" s="33" t="s">
        <v>3367</v>
      </c>
      <c r="U1812" s="36"/>
    </row>
    <row r="1813">
      <c r="B1813" s="33" t="s">
        <v>3424</v>
      </c>
      <c r="U1813" s="36"/>
    </row>
    <row r="1814">
      <c r="B1814" s="33" t="s">
        <v>3911</v>
      </c>
      <c r="U1814" s="36"/>
    </row>
    <row r="1815">
      <c r="B1815" s="33" t="s">
        <v>3912</v>
      </c>
      <c r="U1815" s="36"/>
    </row>
    <row r="1816">
      <c r="B1816" s="33" t="s">
        <v>3913</v>
      </c>
      <c r="U1816" s="36"/>
    </row>
    <row r="1817">
      <c r="B1817" s="33" t="s">
        <v>3914</v>
      </c>
      <c r="U1817" s="36"/>
    </row>
    <row r="1818">
      <c r="B1818" s="33" t="s">
        <v>3915</v>
      </c>
      <c r="U1818" s="36"/>
    </row>
    <row r="1819">
      <c r="B1819" s="33" t="s">
        <v>3045</v>
      </c>
      <c r="U1819" s="36"/>
    </row>
    <row r="1820">
      <c r="B1820" s="33" t="s">
        <v>3046</v>
      </c>
      <c r="U1820" s="36"/>
    </row>
    <row r="1821">
      <c r="B1821" s="33" t="s">
        <v>3916</v>
      </c>
      <c r="U1821" s="36"/>
    </row>
    <row r="1822">
      <c r="B1822" s="33" t="s">
        <v>3043</v>
      </c>
      <c r="U1822" s="36"/>
    </row>
    <row r="1823">
      <c r="B1823" s="33" t="s">
        <v>3424</v>
      </c>
      <c r="U1823" s="36"/>
    </row>
    <row r="1824">
      <c r="B1824" s="33" t="s">
        <v>3367</v>
      </c>
      <c r="U1824" s="36"/>
    </row>
    <row r="1825">
      <c r="B1825" s="33" t="s">
        <v>3368</v>
      </c>
      <c r="U1825" s="36"/>
    </row>
    <row r="1826">
      <c r="B1826" s="33" t="s">
        <v>3369</v>
      </c>
      <c r="U1826" s="36"/>
    </row>
    <row r="1827">
      <c r="B1827" s="33" t="s">
        <v>3370</v>
      </c>
      <c r="U1827" s="36"/>
    </row>
    <row r="1828">
      <c r="B1828" s="33" t="s">
        <v>3372</v>
      </c>
      <c r="U1828" s="36"/>
    </row>
    <row r="1829">
      <c r="B1829" s="33" t="s">
        <v>3374</v>
      </c>
      <c r="U1829" s="36"/>
    </row>
    <row r="1830">
      <c r="B1830" s="33" t="s">
        <v>3045</v>
      </c>
      <c r="U1830" s="36"/>
    </row>
    <row r="1831">
      <c r="B1831" s="33" t="s">
        <v>3046</v>
      </c>
      <c r="U1831" s="36"/>
    </row>
    <row r="1832">
      <c r="B1832" s="33" t="s">
        <v>3917</v>
      </c>
      <c r="U1832" s="36"/>
    </row>
    <row r="1833">
      <c r="B1833" s="33" t="s">
        <v>3268</v>
      </c>
      <c r="U1833" s="36"/>
    </row>
    <row r="1834">
      <c r="B1834" s="33" t="s">
        <v>3269</v>
      </c>
      <c r="U1834" s="36"/>
    </row>
    <row r="1835">
      <c r="B1835" s="33" t="s">
        <v>3270</v>
      </c>
      <c r="U1835" s="36"/>
    </row>
    <row r="1836">
      <c r="B1836" s="33" t="s">
        <v>3271</v>
      </c>
      <c r="U1836" s="36"/>
    </row>
    <row r="1837">
      <c r="B1837" s="33" t="s">
        <v>3894</v>
      </c>
      <c r="U1837" s="36"/>
    </row>
    <row r="1838">
      <c r="B1838" s="33" t="s">
        <v>3918</v>
      </c>
      <c r="U1838" s="36"/>
    </row>
    <row r="1839">
      <c r="B1839" s="33" t="s">
        <v>3895</v>
      </c>
      <c r="U1839" s="36"/>
    </row>
    <row r="1840">
      <c r="B1840" s="33" t="s">
        <v>3919</v>
      </c>
      <c r="U1840" s="36"/>
    </row>
    <row r="1841">
      <c r="B1841" s="33" t="s">
        <v>3896</v>
      </c>
      <c r="U1841" s="36"/>
    </row>
    <row r="1842">
      <c r="B1842" s="33" t="s">
        <v>3920</v>
      </c>
      <c r="U1842" s="36"/>
    </row>
    <row r="1843">
      <c r="B1843" s="33" t="s">
        <v>3276</v>
      </c>
      <c r="U1843" s="36"/>
    </row>
    <row r="1844">
      <c r="B1844" s="33" t="s">
        <v>3277</v>
      </c>
      <c r="U1844" s="36"/>
    </row>
    <row r="1845">
      <c r="B1845" s="33" t="s">
        <v>3278</v>
      </c>
      <c r="U1845" s="36"/>
    </row>
    <row r="1846">
      <c r="B1846" s="33" t="s">
        <v>3046</v>
      </c>
      <c r="U1846" s="36"/>
    </row>
    <row r="1847">
      <c r="B1847" s="33" t="s">
        <v>3921</v>
      </c>
      <c r="U1847" s="36"/>
    </row>
    <row r="1848">
      <c r="B1848" s="33" t="s">
        <v>3036</v>
      </c>
      <c r="U1848" s="36"/>
    </row>
    <row r="1849">
      <c r="B1849" s="33" t="s">
        <v>3922</v>
      </c>
      <c r="U1849" s="36"/>
    </row>
    <row r="1850">
      <c r="B1850" s="33" t="s">
        <v>3040</v>
      </c>
      <c r="U1850" s="36"/>
    </row>
    <row r="1851">
      <c r="B1851" s="33" t="s">
        <v>3041</v>
      </c>
      <c r="U1851" s="36"/>
    </row>
    <row r="1852">
      <c r="B1852" s="33" t="s">
        <v>3923</v>
      </c>
      <c r="U1852" s="36"/>
    </row>
    <row r="1853">
      <c r="B1853" s="33" t="s">
        <v>3036</v>
      </c>
      <c r="U1853" s="36"/>
    </row>
    <row r="1854">
      <c r="B1854" s="33" t="s">
        <v>3846</v>
      </c>
      <c r="U1854" s="36"/>
    </row>
    <row r="1855">
      <c r="B1855" s="33" t="s">
        <v>3847</v>
      </c>
      <c r="U1855" s="36"/>
    </row>
    <row r="1856">
      <c r="B1856" s="33" t="s">
        <v>3848</v>
      </c>
      <c r="U1856" s="36"/>
    </row>
    <row r="1857">
      <c r="B1857" s="33" t="s">
        <v>3849</v>
      </c>
      <c r="U1857" s="36"/>
    </row>
    <row r="1858">
      <c r="B1858" s="33" t="s">
        <v>3850</v>
      </c>
      <c r="U1858" s="36"/>
    </row>
    <row r="1859">
      <c r="B1859" s="33" t="s">
        <v>3851</v>
      </c>
      <c r="U1859" s="36"/>
    </row>
    <row r="1860">
      <c r="B1860" s="33" t="s">
        <v>3852</v>
      </c>
      <c r="U1860" s="36"/>
    </row>
    <row r="1861">
      <c r="B1861" s="33" t="s">
        <v>3853</v>
      </c>
      <c r="U1861" s="36"/>
    </row>
    <row r="1862">
      <c r="B1862" s="33" t="s">
        <v>3854</v>
      </c>
      <c r="U1862" s="36"/>
    </row>
    <row r="1863">
      <c r="B1863" s="33" t="s">
        <v>3855</v>
      </c>
      <c r="U1863" s="36"/>
    </row>
    <row r="1864">
      <c r="B1864" s="33" t="s">
        <v>3924</v>
      </c>
      <c r="U1864" s="36"/>
    </row>
    <row r="1865">
      <c r="B1865" s="33" t="s">
        <v>3925</v>
      </c>
      <c r="U1865" s="36"/>
    </row>
    <row r="1866">
      <c r="B1866" s="33" t="s">
        <v>3926</v>
      </c>
      <c r="U1866" s="36"/>
    </row>
    <row r="1867">
      <c r="B1867" s="33" t="s">
        <v>3927</v>
      </c>
      <c r="U1867" s="36"/>
    </row>
    <row r="1868">
      <c r="B1868" s="33" t="s">
        <v>3928</v>
      </c>
      <c r="U1868" s="36"/>
    </row>
    <row r="1869">
      <c r="B1869" s="33" t="s">
        <v>3040</v>
      </c>
      <c r="U1869" s="36"/>
    </row>
    <row r="1870">
      <c r="B1870" s="33" t="s">
        <v>3041</v>
      </c>
      <c r="U1870" s="36"/>
    </row>
    <row r="1871">
      <c r="B1871" s="33" t="s">
        <v>3929</v>
      </c>
      <c r="U1871" s="36"/>
    </row>
    <row r="1872">
      <c r="B1872" s="33" t="s">
        <v>3036</v>
      </c>
      <c r="U1872" s="36"/>
    </row>
    <row r="1873">
      <c r="B1873" s="33" t="s">
        <v>3930</v>
      </c>
      <c r="U1873" s="36"/>
    </row>
    <row r="1874">
      <c r="B1874" s="33" t="s">
        <v>3931</v>
      </c>
      <c r="U1874" s="36"/>
    </row>
    <row r="1875">
      <c r="B1875" s="33" t="s">
        <v>3932</v>
      </c>
      <c r="U1875" s="36"/>
    </row>
    <row r="1876">
      <c r="B1876" s="33" t="s">
        <v>3933</v>
      </c>
      <c r="U1876" s="36"/>
    </row>
    <row r="1877">
      <c r="B1877" s="33" t="s">
        <v>3934</v>
      </c>
      <c r="U1877" s="36"/>
    </row>
    <row r="1878">
      <c r="B1878" s="33" t="s">
        <v>3040</v>
      </c>
      <c r="U1878" s="36"/>
    </row>
    <row r="1879">
      <c r="B1879" s="33" t="s">
        <v>3041</v>
      </c>
      <c r="U1879" s="36"/>
    </row>
    <row r="1880">
      <c r="B1880" s="33" t="s">
        <v>3935</v>
      </c>
      <c r="U1880" s="36"/>
    </row>
    <row r="1881">
      <c r="B1881" s="33" t="s">
        <v>3043</v>
      </c>
      <c r="U1881" s="36"/>
    </row>
    <row r="1882">
      <c r="B1882" s="33" t="s">
        <v>3936</v>
      </c>
      <c r="U1882" s="36"/>
    </row>
    <row r="1883">
      <c r="B1883" s="33" t="s">
        <v>3937</v>
      </c>
      <c r="U1883" s="36"/>
    </row>
    <row r="1884">
      <c r="B1884" s="33" t="s">
        <v>3938</v>
      </c>
      <c r="U1884" s="36"/>
    </row>
    <row r="1885">
      <c r="B1885" s="33" t="s">
        <v>3045</v>
      </c>
      <c r="U1885" s="36"/>
    </row>
    <row r="1886">
      <c r="B1886" s="33" t="s">
        <v>3046</v>
      </c>
      <c r="U1886" s="36"/>
    </row>
    <row r="1887">
      <c r="B1887" s="33" t="s">
        <v>3939</v>
      </c>
      <c r="U1887" s="36"/>
    </row>
    <row r="1888">
      <c r="B1888" s="33" t="s">
        <v>3043</v>
      </c>
      <c r="U1888" s="36"/>
    </row>
    <row r="1889">
      <c r="B1889" s="33" t="s">
        <v>3883</v>
      </c>
      <c r="U1889" s="36"/>
    </row>
    <row r="1890">
      <c r="B1890" s="33" t="s">
        <v>3884</v>
      </c>
      <c r="U1890" s="36"/>
    </row>
    <row r="1891">
      <c r="B1891" s="33" t="s">
        <v>3150</v>
      </c>
      <c r="U1891" s="36"/>
    </row>
    <row r="1892">
      <c r="B1892" s="33" t="s">
        <v>3045</v>
      </c>
      <c r="U1892" s="36"/>
    </row>
    <row r="1893">
      <c r="B1893" s="33" t="s">
        <v>3046</v>
      </c>
      <c r="U1893" s="36"/>
    </row>
    <row r="1894">
      <c r="B1894" s="33" t="s">
        <v>3940</v>
      </c>
      <c r="U1894" s="36"/>
    </row>
    <row r="1895">
      <c r="B1895" s="33" t="s">
        <v>3268</v>
      </c>
      <c r="U1895" s="36"/>
    </row>
    <row r="1896">
      <c r="B1896" s="33" t="s">
        <v>3269</v>
      </c>
      <c r="U1896" s="36"/>
    </row>
    <row r="1897">
      <c r="B1897" s="33" t="s">
        <v>3270</v>
      </c>
      <c r="U1897" s="36"/>
    </row>
    <row r="1898">
      <c r="B1898" s="33" t="s">
        <v>3886</v>
      </c>
      <c r="U1898" s="36"/>
    </row>
    <row r="1899">
      <c r="B1899" s="33" t="s">
        <v>3941</v>
      </c>
      <c r="U1899" s="36"/>
    </row>
    <row r="1900">
      <c r="B1900" s="33" t="s">
        <v>3895</v>
      </c>
      <c r="U1900" s="36"/>
    </row>
    <row r="1901">
      <c r="B1901" s="33" t="s">
        <v>3919</v>
      </c>
      <c r="U1901" s="36"/>
    </row>
    <row r="1902">
      <c r="B1902" s="33" t="s">
        <v>3942</v>
      </c>
      <c r="U1902" s="36"/>
    </row>
    <row r="1903">
      <c r="B1903" s="33" t="s">
        <v>3276</v>
      </c>
      <c r="U1903" s="36"/>
    </row>
    <row r="1904">
      <c r="B1904" s="33" t="s">
        <v>3277</v>
      </c>
      <c r="U1904" s="36"/>
    </row>
    <row r="1905">
      <c r="B1905" s="33" t="s">
        <v>3278</v>
      </c>
      <c r="U1905" s="36"/>
    </row>
    <row r="1906">
      <c r="B1906" s="33" t="s">
        <v>3046</v>
      </c>
      <c r="U1906" s="36"/>
    </row>
    <row r="1907">
      <c r="B1907" s="33" t="s">
        <v>3943</v>
      </c>
      <c r="U1907" s="36"/>
    </row>
    <row r="1908">
      <c r="B1908" s="33" t="s">
        <v>3268</v>
      </c>
      <c r="U1908" s="36"/>
    </row>
    <row r="1909">
      <c r="B1909" s="33" t="s">
        <v>3269</v>
      </c>
      <c r="U1909" s="36"/>
    </row>
    <row r="1910">
      <c r="B1910" s="33" t="s">
        <v>3270</v>
      </c>
      <c r="U1910" s="36"/>
    </row>
    <row r="1911">
      <c r="B1911" s="33" t="s">
        <v>3886</v>
      </c>
      <c r="U1911" s="36"/>
    </row>
    <row r="1912">
      <c r="B1912" s="33" t="s">
        <v>3944</v>
      </c>
      <c r="U1912" s="36"/>
    </row>
    <row r="1913">
      <c r="B1913" s="33" t="s">
        <v>3945</v>
      </c>
      <c r="U1913" s="36"/>
    </row>
    <row r="1914">
      <c r="B1914" s="33" t="s">
        <v>3946</v>
      </c>
      <c r="U1914" s="36"/>
    </row>
    <row r="1915">
      <c r="B1915" s="33" t="s">
        <v>3947</v>
      </c>
      <c r="U1915" s="36"/>
    </row>
    <row r="1916">
      <c r="B1916" s="33" t="s">
        <v>3948</v>
      </c>
      <c r="U1916" s="36"/>
    </row>
    <row r="1917">
      <c r="B1917" s="33" t="s">
        <v>3949</v>
      </c>
      <c r="U1917" s="36"/>
    </row>
    <row r="1918">
      <c r="B1918" s="33" t="s">
        <v>3950</v>
      </c>
      <c r="U1918" s="36"/>
    </row>
    <row r="1919">
      <c r="B1919" s="33" t="s">
        <v>3951</v>
      </c>
      <c r="U1919" s="36"/>
    </row>
    <row r="1920">
      <c r="B1920" s="33" t="s">
        <v>3888</v>
      </c>
      <c r="U1920" s="36"/>
    </row>
    <row r="1921">
      <c r="B1921" s="33" t="s">
        <v>3952</v>
      </c>
      <c r="U1921" s="36"/>
    </row>
    <row r="1922">
      <c r="B1922" s="33" t="s">
        <v>3276</v>
      </c>
      <c r="U1922" s="36"/>
    </row>
    <row r="1923">
      <c r="B1923" s="33" t="s">
        <v>3277</v>
      </c>
      <c r="U1923" s="36"/>
    </row>
    <row r="1924">
      <c r="B1924" s="33" t="s">
        <v>3278</v>
      </c>
      <c r="U1924" s="36"/>
    </row>
    <row r="1925">
      <c r="B1925" s="33" t="s">
        <v>3046</v>
      </c>
      <c r="U1925" s="36"/>
    </row>
    <row r="1926">
      <c r="B1926" s="34" t="s">
        <v>3953</v>
      </c>
      <c r="C1926" s="31"/>
      <c r="D1926" s="31"/>
      <c r="E1926" s="31"/>
      <c r="F1926" s="31"/>
      <c r="G1926" s="31"/>
      <c r="H1926" s="31"/>
      <c r="I1926" s="31"/>
      <c r="J1926" s="31"/>
      <c r="K1926" s="31"/>
      <c r="L1926" s="31"/>
      <c r="M1926" s="31"/>
      <c r="N1926" s="31"/>
      <c r="O1926" s="31"/>
      <c r="P1926" s="31"/>
      <c r="Q1926" s="31"/>
      <c r="R1926" s="31"/>
      <c r="S1926" s="31"/>
      <c r="T1926" s="31"/>
      <c r="U1926" s="37"/>
    </row>
    <row r="1927"/>
  </sheetData>
  <mergeCells>
    <mergeCell ref="A1:AD1"/>
    <mergeCell ref="B5:U5"/>
    <mergeCell ref="B6:U6"/>
    <mergeCell ref="B7:U7"/>
    <mergeCell ref="B8:U8"/>
    <mergeCell ref="B9:U9"/>
    <mergeCell ref="B10:U10"/>
    <mergeCell ref="B11:U11"/>
    <mergeCell ref="B12:U12"/>
    <mergeCell ref="B13:U13"/>
    <mergeCell ref="B14:U14"/>
    <mergeCell ref="B15:U15"/>
    <mergeCell ref="B16:U16"/>
    <mergeCell ref="B17:U17"/>
    <mergeCell ref="B18:U18"/>
    <mergeCell ref="B19:U19"/>
    <mergeCell ref="B20:U20"/>
    <mergeCell ref="B21:U21"/>
    <mergeCell ref="B22:U22"/>
    <mergeCell ref="B23:U23"/>
    <mergeCell ref="B24:U24"/>
    <mergeCell ref="B25:U25"/>
    <mergeCell ref="B26:U26"/>
    <mergeCell ref="B27:U27"/>
    <mergeCell ref="B28:U28"/>
    <mergeCell ref="B29:U29"/>
    <mergeCell ref="B30:U30"/>
    <mergeCell ref="B31:U31"/>
    <mergeCell ref="B32:U32"/>
    <mergeCell ref="B33:U33"/>
    <mergeCell ref="B34:U34"/>
    <mergeCell ref="B35:U35"/>
    <mergeCell ref="B36:U36"/>
    <mergeCell ref="B37:U37"/>
    <mergeCell ref="B38:U38"/>
    <mergeCell ref="B39:U39"/>
    <mergeCell ref="B40:U40"/>
    <mergeCell ref="B41:U41"/>
    <mergeCell ref="B42:U42"/>
    <mergeCell ref="B43:U43"/>
    <mergeCell ref="B44:U44"/>
    <mergeCell ref="B45:U45"/>
    <mergeCell ref="B46:U46"/>
    <mergeCell ref="B47:U47"/>
    <mergeCell ref="B48:U48"/>
    <mergeCell ref="B49:U49"/>
    <mergeCell ref="B50:U50"/>
    <mergeCell ref="B51:U51"/>
    <mergeCell ref="B52:U52"/>
    <mergeCell ref="B53:U53"/>
    <mergeCell ref="B54:U54"/>
    <mergeCell ref="B55:U55"/>
    <mergeCell ref="B56:U56"/>
    <mergeCell ref="B57:U57"/>
    <mergeCell ref="B58:U58"/>
    <mergeCell ref="B59:U59"/>
    <mergeCell ref="B60:U60"/>
    <mergeCell ref="B61:U61"/>
    <mergeCell ref="B62:U62"/>
    <mergeCell ref="B63:U63"/>
    <mergeCell ref="B64:U64"/>
    <mergeCell ref="B65:U65"/>
    <mergeCell ref="B66:U66"/>
    <mergeCell ref="B67:U67"/>
    <mergeCell ref="B68:U68"/>
    <mergeCell ref="B69:U69"/>
    <mergeCell ref="B70:U70"/>
    <mergeCell ref="B71:U71"/>
    <mergeCell ref="B72:U72"/>
    <mergeCell ref="B73:U73"/>
    <mergeCell ref="B74:U74"/>
    <mergeCell ref="B75:U75"/>
    <mergeCell ref="B76:U76"/>
    <mergeCell ref="B77:U77"/>
    <mergeCell ref="B78:U78"/>
    <mergeCell ref="B79:U79"/>
    <mergeCell ref="B80:U80"/>
    <mergeCell ref="B81:U81"/>
    <mergeCell ref="B82:U82"/>
    <mergeCell ref="B83:U83"/>
    <mergeCell ref="B84:U84"/>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38:U138"/>
    <mergeCell ref="B139:U139"/>
    <mergeCell ref="B140:U140"/>
    <mergeCell ref="B141:U141"/>
    <mergeCell ref="B142:U142"/>
    <mergeCell ref="B143:U143"/>
    <mergeCell ref="B144:U144"/>
    <mergeCell ref="B145:U145"/>
    <mergeCell ref="B146:U146"/>
    <mergeCell ref="B147:U147"/>
    <mergeCell ref="B148:U148"/>
    <mergeCell ref="B149:U149"/>
    <mergeCell ref="B150:U150"/>
    <mergeCell ref="B151:U151"/>
    <mergeCell ref="B152:U152"/>
    <mergeCell ref="B153:U153"/>
    <mergeCell ref="B154:U154"/>
    <mergeCell ref="B155:U155"/>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B169:U169"/>
    <mergeCell ref="B170:U170"/>
    <mergeCell ref="B171:U171"/>
    <mergeCell ref="B172:U172"/>
    <mergeCell ref="B173:U173"/>
    <mergeCell ref="B174:U174"/>
    <mergeCell ref="B175:U175"/>
    <mergeCell ref="B176:U176"/>
    <mergeCell ref="B177:U177"/>
    <mergeCell ref="B178:U178"/>
    <mergeCell ref="B179:U179"/>
    <mergeCell ref="B180:U180"/>
    <mergeCell ref="B181:U181"/>
    <mergeCell ref="B182:U182"/>
    <mergeCell ref="B183:U183"/>
    <mergeCell ref="B184:U184"/>
    <mergeCell ref="B185:U185"/>
    <mergeCell ref="B186:U186"/>
    <mergeCell ref="B187:U187"/>
    <mergeCell ref="B188:U188"/>
    <mergeCell ref="B189:U189"/>
    <mergeCell ref="B190:U190"/>
    <mergeCell ref="B191:U191"/>
    <mergeCell ref="B192:U192"/>
    <mergeCell ref="B193:U193"/>
    <mergeCell ref="B194:U194"/>
    <mergeCell ref="B195:U195"/>
    <mergeCell ref="B196:U196"/>
    <mergeCell ref="B197:U197"/>
    <mergeCell ref="B198:U198"/>
    <mergeCell ref="B199:U199"/>
    <mergeCell ref="B200:U200"/>
    <mergeCell ref="B201:U201"/>
    <mergeCell ref="B202:U202"/>
    <mergeCell ref="B203:U203"/>
    <mergeCell ref="B204:U204"/>
    <mergeCell ref="B205:U205"/>
    <mergeCell ref="B206:U206"/>
    <mergeCell ref="B207:U207"/>
    <mergeCell ref="B208:U208"/>
    <mergeCell ref="B209:U209"/>
    <mergeCell ref="B210:U210"/>
    <mergeCell ref="B211:U211"/>
    <mergeCell ref="B212:U212"/>
    <mergeCell ref="B213:U213"/>
    <mergeCell ref="B214:U214"/>
    <mergeCell ref="B215:U215"/>
    <mergeCell ref="B216:U216"/>
    <mergeCell ref="B217:U217"/>
    <mergeCell ref="B218:U218"/>
    <mergeCell ref="B219:U219"/>
    <mergeCell ref="B220:U220"/>
    <mergeCell ref="B221:U221"/>
    <mergeCell ref="B222:U222"/>
    <mergeCell ref="B223:U223"/>
    <mergeCell ref="B224:U224"/>
    <mergeCell ref="B225:U225"/>
    <mergeCell ref="B226:U226"/>
    <mergeCell ref="B227:U227"/>
    <mergeCell ref="B228:U228"/>
    <mergeCell ref="B229:U229"/>
    <mergeCell ref="B230:U230"/>
    <mergeCell ref="B231:U231"/>
    <mergeCell ref="B232:U232"/>
    <mergeCell ref="B233:U233"/>
    <mergeCell ref="B234:U234"/>
    <mergeCell ref="B235:U235"/>
    <mergeCell ref="B236:U236"/>
    <mergeCell ref="B237:U237"/>
    <mergeCell ref="B238:U238"/>
    <mergeCell ref="B239:U239"/>
    <mergeCell ref="B240:U240"/>
    <mergeCell ref="B241:U241"/>
    <mergeCell ref="B242:U242"/>
    <mergeCell ref="B243:U243"/>
    <mergeCell ref="B244:U244"/>
    <mergeCell ref="B245:U245"/>
    <mergeCell ref="B246:U246"/>
    <mergeCell ref="B247:U247"/>
    <mergeCell ref="B248:U248"/>
    <mergeCell ref="B249:U249"/>
    <mergeCell ref="B250:U250"/>
    <mergeCell ref="B251:U251"/>
    <mergeCell ref="B252:U252"/>
    <mergeCell ref="B253:U253"/>
    <mergeCell ref="B254:U254"/>
    <mergeCell ref="B255:U255"/>
    <mergeCell ref="B256:U256"/>
    <mergeCell ref="B257:U257"/>
    <mergeCell ref="B258:U258"/>
    <mergeCell ref="B259:U259"/>
    <mergeCell ref="B260:U260"/>
    <mergeCell ref="B261:U261"/>
    <mergeCell ref="B262:U262"/>
    <mergeCell ref="B263:U263"/>
    <mergeCell ref="B264:U264"/>
    <mergeCell ref="B265:U265"/>
    <mergeCell ref="B266:U266"/>
    <mergeCell ref="B267:U267"/>
    <mergeCell ref="B268:U268"/>
    <mergeCell ref="B269:U269"/>
    <mergeCell ref="B270:U270"/>
    <mergeCell ref="B271:U271"/>
    <mergeCell ref="B272:U272"/>
    <mergeCell ref="B273:U273"/>
    <mergeCell ref="B274:U274"/>
    <mergeCell ref="B275:U275"/>
    <mergeCell ref="B276:U276"/>
    <mergeCell ref="B277:U277"/>
    <mergeCell ref="B278:U278"/>
    <mergeCell ref="B279:U279"/>
    <mergeCell ref="B280:U280"/>
    <mergeCell ref="B281:U281"/>
    <mergeCell ref="B282:U282"/>
    <mergeCell ref="B283:U283"/>
    <mergeCell ref="B284:U284"/>
    <mergeCell ref="B285:U285"/>
    <mergeCell ref="B286:U286"/>
    <mergeCell ref="B287:U287"/>
    <mergeCell ref="B288:U288"/>
    <mergeCell ref="B289:U289"/>
    <mergeCell ref="B290:U290"/>
    <mergeCell ref="B291:U291"/>
    <mergeCell ref="B292:U292"/>
    <mergeCell ref="B293:U293"/>
    <mergeCell ref="B294:U294"/>
    <mergeCell ref="B295:U295"/>
    <mergeCell ref="B296:U296"/>
    <mergeCell ref="B297:U297"/>
    <mergeCell ref="B298:U298"/>
    <mergeCell ref="B299:U299"/>
    <mergeCell ref="B300:U300"/>
    <mergeCell ref="B301:U301"/>
    <mergeCell ref="B302:U302"/>
    <mergeCell ref="B303:U303"/>
    <mergeCell ref="B304:U304"/>
    <mergeCell ref="B305:U305"/>
    <mergeCell ref="B306:U306"/>
    <mergeCell ref="B307:U307"/>
    <mergeCell ref="B308:U308"/>
    <mergeCell ref="B309:U309"/>
    <mergeCell ref="B310:U310"/>
    <mergeCell ref="B311:U311"/>
    <mergeCell ref="B312:U312"/>
    <mergeCell ref="B313:U313"/>
    <mergeCell ref="B314:U314"/>
    <mergeCell ref="B315:U315"/>
    <mergeCell ref="B316:U316"/>
    <mergeCell ref="B317:U317"/>
    <mergeCell ref="B318:U318"/>
    <mergeCell ref="B319:U319"/>
    <mergeCell ref="B320:U320"/>
    <mergeCell ref="B321:U321"/>
    <mergeCell ref="B322:U322"/>
    <mergeCell ref="B323:U323"/>
    <mergeCell ref="B324:U324"/>
    <mergeCell ref="B325:U325"/>
    <mergeCell ref="B326:U326"/>
    <mergeCell ref="B327:U327"/>
    <mergeCell ref="B328:U328"/>
    <mergeCell ref="B329:U329"/>
    <mergeCell ref="B330:U330"/>
    <mergeCell ref="B331:U331"/>
    <mergeCell ref="B332:U332"/>
    <mergeCell ref="B333:U333"/>
    <mergeCell ref="B334:U334"/>
    <mergeCell ref="B335:U335"/>
    <mergeCell ref="B336:U336"/>
    <mergeCell ref="B337:U337"/>
    <mergeCell ref="B338:U338"/>
    <mergeCell ref="B339:U339"/>
    <mergeCell ref="B340:U340"/>
    <mergeCell ref="B341:U341"/>
    <mergeCell ref="B342:U342"/>
    <mergeCell ref="B343:U343"/>
    <mergeCell ref="B344:U344"/>
    <mergeCell ref="B345:U345"/>
    <mergeCell ref="B346:U346"/>
    <mergeCell ref="B347:U347"/>
    <mergeCell ref="B348:U348"/>
    <mergeCell ref="B349:U349"/>
    <mergeCell ref="B350:U350"/>
    <mergeCell ref="B351:U351"/>
    <mergeCell ref="B352:U352"/>
    <mergeCell ref="B353:U353"/>
    <mergeCell ref="B354:U354"/>
    <mergeCell ref="B355:U355"/>
    <mergeCell ref="B356:U356"/>
    <mergeCell ref="B357:U357"/>
    <mergeCell ref="B358:U358"/>
    <mergeCell ref="B359:U359"/>
    <mergeCell ref="B360:U360"/>
    <mergeCell ref="B361:U361"/>
    <mergeCell ref="B362:U362"/>
    <mergeCell ref="B363:U363"/>
    <mergeCell ref="B364:U364"/>
    <mergeCell ref="B365:U365"/>
    <mergeCell ref="B366:U366"/>
    <mergeCell ref="B367:U367"/>
    <mergeCell ref="B368:U368"/>
    <mergeCell ref="B369:U369"/>
    <mergeCell ref="B370:U370"/>
    <mergeCell ref="B371:U371"/>
    <mergeCell ref="B372:U372"/>
    <mergeCell ref="B373:U373"/>
    <mergeCell ref="B374:U374"/>
    <mergeCell ref="B375:U375"/>
    <mergeCell ref="B376:U376"/>
    <mergeCell ref="B377:U377"/>
    <mergeCell ref="B378:U378"/>
    <mergeCell ref="B379:U379"/>
    <mergeCell ref="B380:U380"/>
    <mergeCell ref="B381:U381"/>
    <mergeCell ref="B382:U382"/>
    <mergeCell ref="B383:U383"/>
    <mergeCell ref="B384:U384"/>
    <mergeCell ref="B385:U385"/>
    <mergeCell ref="B386:U386"/>
    <mergeCell ref="B387:U387"/>
    <mergeCell ref="B388:U388"/>
    <mergeCell ref="B389:U389"/>
    <mergeCell ref="B390:U390"/>
    <mergeCell ref="B391:U391"/>
    <mergeCell ref="B392:U392"/>
    <mergeCell ref="B393:U393"/>
    <mergeCell ref="B394:U394"/>
    <mergeCell ref="B395:U395"/>
    <mergeCell ref="B396:U396"/>
    <mergeCell ref="B397:U397"/>
    <mergeCell ref="B398:U398"/>
    <mergeCell ref="B399:U399"/>
    <mergeCell ref="B400:U400"/>
    <mergeCell ref="B401:U401"/>
    <mergeCell ref="B402:U402"/>
    <mergeCell ref="B403:U403"/>
    <mergeCell ref="B404:U404"/>
    <mergeCell ref="B405:U405"/>
    <mergeCell ref="B406:U406"/>
    <mergeCell ref="B407:U407"/>
    <mergeCell ref="B408:U408"/>
    <mergeCell ref="B409:U409"/>
    <mergeCell ref="B410:U410"/>
    <mergeCell ref="B411:U411"/>
    <mergeCell ref="B412:U412"/>
    <mergeCell ref="B413:U413"/>
    <mergeCell ref="B414:U414"/>
    <mergeCell ref="B415:U415"/>
    <mergeCell ref="B416:U416"/>
    <mergeCell ref="B417:U417"/>
    <mergeCell ref="B418:U418"/>
    <mergeCell ref="B419:U419"/>
    <mergeCell ref="B420:U420"/>
    <mergeCell ref="B421:U421"/>
    <mergeCell ref="B422:U422"/>
    <mergeCell ref="B423:U423"/>
    <mergeCell ref="B424:U424"/>
    <mergeCell ref="B425:U425"/>
    <mergeCell ref="B426:U426"/>
    <mergeCell ref="B427:U427"/>
    <mergeCell ref="B428:U428"/>
    <mergeCell ref="B429:U429"/>
    <mergeCell ref="B430:U430"/>
    <mergeCell ref="B431:U431"/>
    <mergeCell ref="B432:U432"/>
    <mergeCell ref="B433:U433"/>
    <mergeCell ref="B434:U434"/>
    <mergeCell ref="B435:U435"/>
    <mergeCell ref="B436:U436"/>
    <mergeCell ref="B437:U437"/>
    <mergeCell ref="B438:U438"/>
    <mergeCell ref="B439:U439"/>
    <mergeCell ref="B440:U440"/>
    <mergeCell ref="B441:U441"/>
    <mergeCell ref="B442:U442"/>
    <mergeCell ref="B443:U443"/>
    <mergeCell ref="B444:U444"/>
    <mergeCell ref="B445:U445"/>
    <mergeCell ref="B446:U446"/>
    <mergeCell ref="B447:U447"/>
    <mergeCell ref="B448:U448"/>
    <mergeCell ref="B449:U449"/>
    <mergeCell ref="B450:U450"/>
    <mergeCell ref="B451:U451"/>
    <mergeCell ref="B452:U452"/>
    <mergeCell ref="B453:U453"/>
    <mergeCell ref="B454:U454"/>
    <mergeCell ref="B455:U455"/>
    <mergeCell ref="B456:U456"/>
    <mergeCell ref="B457:U457"/>
    <mergeCell ref="B458:U458"/>
    <mergeCell ref="B459:U459"/>
    <mergeCell ref="B460:U460"/>
    <mergeCell ref="B461:U461"/>
    <mergeCell ref="B462:U462"/>
    <mergeCell ref="B463:U463"/>
    <mergeCell ref="B464:U464"/>
    <mergeCell ref="B465:U465"/>
    <mergeCell ref="B466:U466"/>
    <mergeCell ref="B467:U467"/>
    <mergeCell ref="B468:U468"/>
    <mergeCell ref="B469:U469"/>
    <mergeCell ref="B470:U470"/>
    <mergeCell ref="B471:U471"/>
    <mergeCell ref="B472:U472"/>
    <mergeCell ref="B473:U473"/>
    <mergeCell ref="B474:U474"/>
    <mergeCell ref="B475:U475"/>
    <mergeCell ref="B476:U476"/>
    <mergeCell ref="B477:U477"/>
    <mergeCell ref="B478:U478"/>
    <mergeCell ref="B479:U479"/>
    <mergeCell ref="B480:U480"/>
    <mergeCell ref="B481:U481"/>
    <mergeCell ref="B482:U482"/>
    <mergeCell ref="B483:U483"/>
    <mergeCell ref="B484:U484"/>
    <mergeCell ref="B485:U485"/>
    <mergeCell ref="B486:U486"/>
    <mergeCell ref="B487:U487"/>
    <mergeCell ref="B488:U488"/>
    <mergeCell ref="B489:U489"/>
    <mergeCell ref="B490:U490"/>
    <mergeCell ref="B491:U491"/>
    <mergeCell ref="B492:U492"/>
    <mergeCell ref="B493:U493"/>
    <mergeCell ref="B494:U494"/>
    <mergeCell ref="B495:U495"/>
    <mergeCell ref="B496:U496"/>
    <mergeCell ref="B497:U497"/>
    <mergeCell ref="B498:U498"/>
    <mergeCell ref="B499:U499"/>
    <mergeCell ref="B500:U500"/>
    <mergeCell ref="B501:U501"/>
    <mergeCell ref="B502:U502"/>
    <mergeCell ref="B503:U503"/>
    <mergeCell ref="B504:U504"/>
    <mergeCell ref="B505:U505"/>
    <mergeCell ref="B506:U506"/>
    <mergeCell ref="B507:U507"/>
    <mergeCell ref="B508:U508"/>
    <mergeCell ref="B509:U509"/>
    <mergeCell ref="B510:U510"/>
    <mergeCell ref="B511:U511"/>
    <mergeCell ref="B512:U512"/>
    <mergeCell ref="B513:U513"/>
    <mergeCell ref="B514:U514"/>
    <mergeCell ref="B515:U515"/>
    <mergeCell ref="B516:U516"/>
    <mergeCell ref="B517:U517"/>
    <mergeCell ref="B518:U518"/>
    <mergeCell ref="B519:U519"/>
    <mergeCell ref="B520:U520"/>
    <mergeCell ref="B521:U521"/>
    <mergeCell ref="B522:U522"/>
    <mergeCell ref="B523:U523"/>
    <mergeCell ref="B524:U524"/>
    <mergeCell ref="B525:U525"/>
    <mergeCell ref="B526:U526"/>
    <mergeCell ref="B527:U527"/>
    <mergeCell ref="B528:U528"/>
    <mergeCell ref="B529:U529"/>
    <mergeCell ref="B530:U530"/>
    <mergeCell ref="B531:U531"/>
    <mergeCell ref="B532:U532"/>
    <mergeCell ref="B533:U533"/>
    <mergeCell ref="B534:U534"/>
    <mergeCell ref="B535:U535"/>
    <mergeCell ref="B536:U536"/>
    <mergeCell ref="B537:U537"/>
    <mergeCell ref="B538:U538"/>
    <mergeCell ref="B539:U539"/>
    <mergeCell ref="B540:U540"/>
    <mergeCell ref="B541:U541"/>
    <mergeCell ref="B542:U542"/>
    <mergeCell ref="B543:U543"/>
    <mergeCell ref="B544:U544"/>
    <mergeCell ref="B545:U545"/>
    <mergeCell ref="B546:U546"/>
    <mergeCell ref="B547:U547"/>
    <mergeCell ref="B548:U548"/>
    <mergeCell ref="B549:U549"/>
    <mergeCell ref="B550:U550"/>
    <mergeCell ref="B551:U551"/>
    <mergeCell ref="B552:U552"/>
    <mergeCell ref="B553:U553"/>
    <mergeCell ref="B554:U554"/>
    <mergeCell ref="B555:U555"/>
    <mergeCell ref="B556:U556"/>
    <mergeCell ref="B557:U557"/>
    <mergeCell ref="B558:U558"/>
    <mergeCell ref="B559:U559"/>
    <mergeCell ref="B560:U560"/>
    <mergeCell ref="B561:U561"/>
    <mergeCell ref="B562:U562"/>
    <mergeCell ref="B563:U563"/>
    <mergeCell ref="B564:U564"/>
    <mergeCell ref="B565:U565"/>
    <mergeCell ref="B566:U566"/>
    <mergeCell ref="B567:U567"/>
    <mergeCell ref="B568:U568"/>
    <mergeCell ref="B569:U569"/>
    <mergeCell ref="B570:U570"/>
    <mergeCell ref="B571:U571"/>
    <mergeCell ref="B572:U572"/>
    <mergeCell ref="B573:U573"/>
    <mergeCell ref="B574:U574"/>
    <mergeCell ref="B575:U575"/>
    <mergeCell ref="B576:U576"/>
    <mergeCell ref="B577:U577"/>
    <mergeCell ref="B578:U578"/>
    <mergeCell ref="B579:U579"/>
    <mergeCell ref="B580:U580"/>
    <mergeCell ref="B581:U581"/>
    <mergeCell ref="B582:U582"/>
    <mergeCell ref="B583:U583"/>
    <mergeCell ref="B584:U584"/>
    <mergeCell ref="B585:U585"/>
    <mergeCell ref="B586:U586"/>
    <mergeCell ref="B587:U587"/>
    <mergeCell ref="B588:U588"/>
    <mergeCell ref="B589:U589"/>
    <mergeCell ref="B590:U590"/>
    <mergeCell ref="B591:U591"/>
    <mergeCell ref="B592:U592"/>
    <mergeCell ref="B593:U593"/>
    <mergeCell ref="B594:U594"/>
    <mergeCell ref="B595:U595"/>
    <mergeCell ref="B596:U596"/>
    <mergeCell ref="B597:U597"/>
    <mergeCell ref="B598:U598"/>
    <mergeCell ref="B599:U599"/>
    <mergeCell ref="B600:U600"/>
    <mergeCell ref="B601:U601"/>
    <mergeCell ref="B602:U602"/>
    <mergeCell ref="B603:U603"/>
    <mergeCell ref="B604:U604"/>
    <mergeCell ref="B605:U605"/>
    <mergeCell ref="B606:U606"/>
    <mergeCell ref="B607:U607"/>
    <mergeCell ref="B608:U608"/>
    <mergeCell ref="B609:U609"/>
    <mergeCell ref="B610:U610"/>
    <mergeCell ref="B611:U611"/>
    <mergeCell ref="B612:U612"/>
    <mergeCell ref="B613:U613"/>
    <mergeCell ref="B614:U614"/>
    <mergeCell ref="B615:U615"/>
    <mergeCell ref="B616:U616"/>
    <mergeCell ref="B617:U617"/>
    <mergeCell ref="B618:U618"/>
    <mergeCell ref="B619:U619"/>
    <mergeCell ref="B620:U620"/>
    <mergeCell ref="B621:U621"/>
    <mergeCell ref="B622:U622"/>
    <mergeCell ref="B623:U623"/>
    <mergeCell ref="B624:U624"/>
    <mergeCell ref="B625:U625"/>
    <mergeCell ref="B626:U626"/>
    <mergeCell ref="B627:U627"/>
    <mergeCell ref="B628:U628"/>
    <mergeCell ref="B629:U629"/>
    <mergeCell ref="B630:U630"/>
    <mergeCell ref="B631:U631"/>
    <mergeCell ref="B632:U632"/>
    <mergeCell ref="B633:U633"/>
    <mergeCell ref="B634:U634"/>
    <mergeCell ref="B635:U635"/>
    <mergeCell ref="B636:U636"/>
    <mergeCell ref="B637:U637"/>
    <mergeCell ref="B638:U638"/>
    <mergeCell ref="B639:U639"/>
    <mergeCell ref="B640:U640"/>
    <mergeCell ref="B641:U641"/>
    <mergeCell ref="B642:U642"/>
    <mergeCell ref="B643:U643"/>
    <mergeCell ref="B644:U644"/>
    <mergeCell ref="B645:U645"/>
    <mergeCell ref="B646:U646"/>
    <mergeCell ref="B647:U647"/>
    <mergeCell ref="B648:U648"/>
    <mergeCell ref="B649:U649"/>
    <mergeCell ref="B650:U650"/>
    <mergeCell ref="B651:U651"/>
    <mergeCell ref="B652:U652"/>
    <mergeCell ref="B653:U653"/>
    <mergeCell ref="B654:U654"/>
    <mergeCell ref="B655:U655"/>
    <mergeCell ref="B656:U656"/>
    <mergeCell ref="B657:U657"/>
    <mergeCell ref="B658:U658"/>
    <mergeCell ref="B659:U659"/>
    <mergeCell ref="B660:U660"/>
    <mergeCell ref="B661:U661"/>
    <mergeCell ref="B662:U662"/>
    <mergeCell ref="B663:U663"/>
    <mergeCell ref="B664:U664"/>
    <mergeCell ref="B665:U665"/>
    <mergeCell ref="B666:U666"/>
    <mergeCell ref="B667:U667"/>
    <mergeCell ref="B668:U668"/>
    <mergeCell ref="B669:U669"/>
    <mergeCell ref="B670:U670"/>
    <mergeCell ref="B671:U671"/>
    <mergeCell ref="B672:U672"/>
    <mergeCell ref="B673:U673"/>
    <mergeCell ref="B674:U674"/>
    <mergeCell ref="B675:U675"/>
    <mergeCell ref="B676:U676"/>
    <mergeCell ref="B677:U677"/>
    <mergeCell ref="B678:U678"/>
    <mergeCell ref="B679:U679"/>
    <mergeCell ref="B680:U680"/>
    <mergeCell ref="B681:U681"/>
    <mergeCell ref="B682:U682"/>
    <mergeCell ref="B683:U683"/>
    <mergeCell ref="B684:U684"/>
    <mergeCell ref="B685:U685"/>
    <mergeCell ref="B686:U686"/>
    <mergeCell ref="B687:U687"/>
    <mergeCell ref="B688:U688"/>
    <mergeCell ref="B689:U689"/>
    <mergeCell ref="B690:U690"/>
    <mergeCell ref="B691:U691"/>
    <mergeCell ref="B692:U692"/>
    <mergeCell ref="B693:U693"/>
    <mergeCell ref="B694:U694"/>
    <mergeCell ref="B695:U695"/>
    <mergeCell ref="B696:U696"/>
    <mergeCell ref="B697:U697"/>
    <mergeCell ref="B698:U698"/>
    <mergeCell ref="B699:U699"/>
    <mergeCell ref="B700:U700"/>
    <mergeCell ref="B701:U701"/>
    <mergeCell ref="B702:U702"/>
    <mergeCell ref="B703:U703"/>
    <mergeCell ref="B704:U704"/>
    <mergeCell ref="B705:U705"/>
    <mergeCell ref="B706:U706"/>
    <mergeCell ref="B707:U707"/>
    <mergeCell ref="B708:U708"/>
    <mergeCell ref="B709:U709"/>
    <mergeCell ref="B710:U710"/>
    <mergeCell ref="B711:U711"/>
    <mergeCell ref="B712:U712"/>
    <mergeCell ref="B713:U713"/>
    <mergeCell ref="B714:U714"/>
    <mergeCell ref="B715:U715"/>
    <mergeCell ref="B716:U716"/>
    <mergeCell ref="B717:U717"/>
    <mergeCell ref="B718:U718"/>
    <mergeCell ref="B719:U719"/>
    <mergeCell ref="B720:U720"/>
    <mergeCell ref="B721:U721"/>
    <mergeCell ref="B722:U722"/>
    <mergeCell ref="B723:U723"/>
    <mergeCell ref="B724:U724"/>
    <mergeCell ref="B725:U725"/>
    <mergeCell ref="B726:U726"/>
    <mergeCell ref="B727:U727"/>
    <mergeCell ref="B728:U728"/>
    <mergeCell ref="B729:U729"/>
    <mergeCell ref="B730:U730"/>
    <mergeCell ref="B731:U731"/>
    <mergeCell ref="B732:U732"/>
    <mergeCell ref="B733:U733"/>
    <mergeCell ref="B734:U734"/>
    <mergeCell ref="B735:U735"/>
    <mergeCell ref="B736:U736"/>
    <mergeCell ref="B737:U737"/>
    <mergeCell ref="B738:U738"/>
    <mergeCell ref="B739:U739"/>
    <mergeCell ref="B740:U740"/>
    <mergeCell ref="B741:U741"/>
    <mergeCell ref="B742:U742"/>
    <mergeCell ref="B743:U743"/>
    <mergeCell ref="B744:U744"/>
    <mergeCell ref="B745:U745"/>
    <mergeCell ref="B746:U746"/>
    <mergeCell ref="B747:U747"/>
    <mergeCell ref="B748:U748"/>
    <mergeCell ref="B749:U749"/>
    <mergeCell ref="B750:U750"/>
    <mergeCell ref="B751:U751"/>
    <mergeCell ref="B752:U752"/>
    <mergeCell ref="B753:U753"/>
    <mergeCell ref="B754:U754"/>
    <mergeCell ref="B755:U755"/>
    <mergeCell ref="B756:U756"/>
    <mergeCell ref="B757:U757"/>
    <mergeCell ref="B758:U758"/>
    <mergeCell ref="B759:U759"/>
    <mergeCell ref="B760:U760"/>
    <mergeCell ref="B761:U761"/>
    <mergeCell ref="B762:U762"/>
    <mergeCell ref="B763:U763"/>
    <mergeCell ref="B764:U764"/>
    <mergeCell ref="B765:U765"/>
    <mergeCell ref="B766:U766"/>
    <mergeCell ref="B767:U767"/>
    <mergeCell ref="B768:U768"/>
    <mergeCell ref="B769:U769"/>
    <mergeCell ref="B770:U770"/>
    <mergeCell ref="B771:U771"/>
    <mergeCell ref="B772:U772"/>
    <mergeCell ref="B773:U773"/>
    <mergeCell ref="B774:U774"/>
    <mergeCell ref="B775:U775"/>
    <mergeCell ref="B776:U776"/>
    <mergeCell ref="B777:U777"/>
    <mergeCell ref="B778:U778"/>
    <mergeCell ref="B779:U779"/>
    <mergeCell ref="B780:U780"/>
    <mergeCell ref="B781:U781"/>
    <mergeCell ref="B782:U782"/>
    <mergeCell ref="B783:U783"/>
    <mergeCell ref="B784:U784"/>
    <mergeCell ref="B785:U785"/>
    <mergeCell ref="B786:U786"/>
    <mergeCell ref="B787:U787"/>
    <mergeCell ref="B788:U788"/>
    <mergeCell ref="B789:U789"/>
    <mergeCell ref="B790:U790"/>
    <mergeCell ref="B791:U791"/>
    <mergeCell ref="B792:U792"/>
    <mergeCell ref="B793:U793"/>
    <mergeCell ref="B794:U794"/>
    <mergeCell ref="B795:U795"/>
    <mergeCell ref="B796:U796"/>
    <mergeCell ref="B797:U797"/>
    <mergeCell ref="B798:U798"/>
    <mergeCell ref="B799:U799"/>
    <mergeCell ref="B800:U800"/>
    <mergeCell ref="B801:U801"/>
    <mergeCell ref="B802:U802"/>
    <mergeCell ref="B803:U803"/>
    <mergeCell ref="B804:U804"/>
    <mergeCell ref="B805:U805"/>
    <mergeCell ref="B806:U806"/>
    <mergeCell ref="B807:U807"/>
    <mergeCell ref="B808:U808"/>
    <mergeCell ref="B809:U809"/>
    <mergeCell ref="B810:U810"/>
    <mergeCell ref="B811:U811"/>
    <mergeCell ref="B812:U812"/>
    <mergeCell ref="B813:U813"/>
    <mergeCell ref="B814:U814"/>
    <mergeCell ref="B815:U815"/>
    <mergeCell ref="B816:U816"/>
    <mergeCell ref="B817:U817"/>
    <mergeCell ref="B818:U818"/>
    <mergeCell ref="B819:U819"/>
    <mergeCell ref="B820:U820"/>
    <mergeCell ref="B821:U821"/>
    <mergeCell ref="B822:U822"/>
    <mergeCell ref="B823:U823"/>
    <mergeCell ref="B824:U824"/>
    <mergeCell ref="B825:U825"/>
    <mergeCell ref="B826:U826"/>
    <mergeCell ref="B827:U827"/>
    <mergeCell ref="B828:U828"/>
    <mergeCell ref="B829:U829"/>
    <mergeCell ref="B830:U830"/>
    <mergeCell ref="B831:U831"/>
    <mergeCell ref="B832:U832"/>
    <mergeCell ref="B833:U833"/>
    <mergeCell ref="B834:U834"/>
    <mergeCell ref="B835:U835"/>
    <mergeCell ref="B836:U836"/>
    <mergeCell ref="B837:U837"/>
    <mergeCell ref="B838:U838"/>
    <mergeCell ref="B839:U839"/>
    <mergeCell ref="B840:U840"/>
    <mergeCell ref="B841:U841"/>
    <mergeCell ref="B842:U842"/>
    <mergeCell ref="B843:U843"/>
    <mergeCell ref="B844:U844"/>
    <mergeCell ref="B845:U845"/>
    <mergeCell ref="B846:U846"/>
    <mergeCell ref="B847:U847"/>
    <mergeCell ref="B848:U848"/>
    <mergeCell ref="B849:U849"/>
    <mergeCell ref="B850:U850"/>
    <mergeCell ref="B851:U851"/>
    <mergeCell ref="B852:U852"/>
    <mergeCell ref="B853:U853"/>
    <mergeCell ref="B854:U854"/>
    <mergeCell ref="B855:U855"/>
    <mergeCell ref="B856:U856"/>
    <mergeCell ref="B857:U857"/>
    <mergeCell ref="B858:U858"/>
    <mergeCell ref="B859:U859"/>
    <mergeCell ref="B860:U860"/>
    <mergeCell ref="B861:U861"/>
    <mergeCell ref="B862:U862"/>
    <mergeCell ref="B863:U863"/>
    <mergeCell ref="B864:U864"/>
    <mergeCell ref="B865:U865"/>
    <mergeCell ref="B866:U866"/>
    <mergeCell ref="B867:U867"/>
    <mergeCell ref="B868:U868"/>
    <mergeCell ref="B869:U869"/>
    <mergeCell ref="B870:U870"/>
    <mergeCell ref="B871:U871"/>
    <mergeCell ref="B872:U872"/>
    <mergeCell ref="B873:U873"/>
    <mergeCell ref="B874:U874"/>
    <mergeCell ref="B875:U875"/>
    <mergeCell ref="B876:U876"/>
    <mergeCell ref="B877:U877"/>
    <mergeCell ref="B878:U878"/>
    <mergeCell ref="B879:U879"/>
    <mergeCell ref="B880:U880"/>
    <mergeCell ref="B881:U881"/>
    <mergeCell ref="B882:U882"/>
    <mergeCell ref="B883:U883"/>
    <mergeCell ref="B884:U884"/>
    <mergeCell ref="B885:U885"/>
    <mergeCell ref="B886:U886"/>
    <mergeCell ref="B887:U887"/>
    <mergeCell ref="B888:U888"/>
    <mergeCell ref="B889:U889"/>
    <mergeCell ref="B890:U890"/>
    <mergeCell ref="B891:U891"/>
    <mergeCell ref="B892:U892"/>
    <mergeCell ref="B893:U893"/>
    <mergeCell ref="B894:U894"/>
    <mergeCell ref="B895:U895"/>
    <mergeCell ref="B896:U896"/>
    <mergeCell ref="B897:U897"/>
    <mergeCell ref="B898:U898"/>
    <mergeCell ref="B899:U899"/>
    <mergeCell ref="B900:U900"/>
    <mergeCell ref="B901:U901"/>
    <mergeCell ref="B902:U902"/>
    <mergeCell ref="B903:U903"/>
    <mergeCell ref="B904:U904"/>
    <mergeCell ref="B905:U905"/>
    <mergeCell ref="B906:U906"/>
    <mergeCell ref="B907:U907"/>
    <mergeCell ref="B908:U908"/>
    <mergeCell ref="B909:U909"/>
    <mergeCell ref="B910:U910"/>
    <mergeCell ref="B911:U911"/>
    <mergeCell ref="B912:U912"/>
    <mergeCell ref="B913:U913"/>
    <mergeCell ref="B914:U914"/>
    <mergeCell ref="B915:U915"/>
    <mergeCell ref="B916:U916"/>
    <mergeCell ref="B917:U917"/>
    <mergeCell ref="B918:U918"/>
    <mergeCell ref="B919:U919"/>
    <mergeCell ref="B920:U920"/>
    <mergeCell ref="B921:U921"/>
    <mergeCell ref="B922:U922"/>
    <mergeCell ref="B923:U923"/>
    <mergeCell ref="B924:U924"/>
    <mergeCell ref="B925:U925"/>
    <mergeCell ref="B926:U926"/>
    <mergeCell ref="B927:U927"/>
    <mergeCell ref="B928:U928"/>
    <mergeCell ref="B929:U929"/>
    <mergeCell ref="B930:U930"/>
    <mergeCell ref="B931:U931"/>
    <mergeCell ref="B932:U932"/>
    <mergeCell ref="B933:U933"/>
    <mergeCell ref="B934:U934"/>
    <mergeCell ref="B935:U935"/>
    <mergeCell ref="B936:U936"/>
    <mergeCell ref="B937:U937"/>
    <mergeCell ref="B938:U938"/>
    <mergeCell ref="B939:U939"/>
    <mergeCell ref="B940:U940"/>
    <mergeCell ref="B941:U941"/>
    <mergeCell ref="B942:U942"/>
    <mergeCell ref="B943:U943"/>
    <mergeCell ref="B944:U944"/>
    <mergeCell ref="B945:U945"/>
    <mergeCell ref="B946:U946"/>
    <mergeCell ref="B947:U947"/>
    <mergeCell ref="B948:U948"/>
    <mergeCell ref="B949:U949"/>
    <mergeCell ref="B950:U950"/>
    <mergeCell ref="B951:U951"/>
    <mergeCell ref="B952:U952"/>
    <mergeCell ref="B953:U953"/>
    <mergeCell ref="B954:U954"/>
    <mergeCell ref="B955:U955"/>
    <mergeCell ref="B956:U956"/>
    <mergeCell ref="B957:U957"/>
    <mergeCell ref="B958:U958"/>
    <mergeCell ref="B959:U959"/>
    <mergeCell ref="B960:U960"/>
    <mergeCell ref="B961:U961"/>
    <mergeCell ref="B962:U962"/>
    <mergeCell ref="B963:U963"/>
    <mergeCell ref="B964:U964"/>
    <mergeCell ref="B965:U965"/>
    <mergeCell ref="B966:U966"/>
    <mergeCell ref="B967:U967"/>
    <mergeCell ref="B968:U968"/>
    <mergeCell ref="B969:U969"/>
    <mergeCell ref="B970:U970"/>
    <mergeCell ref="B971:U971"/>
    <mergeCell ref="B972:U972"/>
    <mergeCell ref="B973:U973"/>
    <mergeCell ref="B974:U974"/>
    <mergeCell ref="B975:U975"/>
    <mergeCell ref="B976:U976"/>
    <mergeCell ref="B977:U977"/>
    <mergeCell ref="B978:U978"/>
    <mergeCell ref="B979:U979"/>
    <mergeCell ref="B980:U980"/>
    <mergeCell ref="B981:U981"/>
    <mergeCell ref="B982:U982"/>
    <mergeCell ref="B983:U983"/>
    <mergeCell ref="B984:U984"/>
    <mergeCell ref="B985:U985"/>
    <mergeCell ref="B986:U986"/>
    <mergeCell ref="B987:U987"/>
    <mergeCell ref="B988:U988"/>
    <mergeCell ref="B989:U989"/>
    <mergeCell ref="B990:U990"/>
    <mergeCell ref="B991:U991"/>
    <mergeCell ref="B992:U992"/>
    <mergeCell ref="B993:U993"/>
    <mergeCell ref="B994:U994"/>
    <mergeCell ref="B995:U995"/>
    <mergeCell ref="B996:U996"/>
    <mergeCell ref="B997:U997"/>
    <mergeCell ref="B998:U998"/>
    <mergeCell ref="B999:U999"/>
    <mergeCell ref="B1000:U1000"/>
    <mergeCell ref="B1001:U1001"/>
    <mergeCell ref="B1002:U1002"/>
    <mergeCell ref="B1003:U1003"/>
    <mergeCell ref="B1004:U1004"/>
    <mergeCell ref="B1005:U1005"/>
    <mergeCell ref="B1006:U1006"/>
    <mergeCell ref="B1007:U1007"/>
    <mergeCell ref="B1008:U1008"/>
    <mergeCell ref="B1009:U1009"/>
    <mergeCell ref="B1010:U1010"/>
    <mergeCell ref="B1011:U1011"/>
    <mergeCell ref="B1012:U1012"/>
    <mergeCell ref="B1013:U1013"/>
    <mergeCell ref="B1014:U1014"/>
    <mergeCell ref="B1015:U1015"/>
    <mergeCell ref="B1016:U1016"/>
    <mergeCell ref="B1017:U1017"/>
    <mergeCell ref="B1018:U1018"/>
    <mergeCell ref="B1019:U1019"/>
    <mergeCell ref="B1020:U1020"/>
    <mergeCell ref="B1021:U1021"/>
    <mergeCell ref="B1022:U1022"/>
    <mergeCell ref="B1023:U1023"/>
    <mergeCell ref="B1024:U1024"/>
    <mergeCell ref="B1025:U1025"/>
    <mergeCell ref="B1026:U1026"/>
    <mergeCell ref="B1027:U1027"/>
    <mergeCell ref="B1028:U1028"/>
    <mergeCell ref="B1029:U1029"/>
    <mergeCell ref="B1030:U1030"/>
    <mergeCell ref="B1031:U1031"/>
    <mergeCell ref="B1032:U1032"/>
    <mergeCell ref="B1033:U1033"/>
    <mergeCell ref="B1034:U1034"/>
    <mergeCell ref="B1035:U1035"/>
    <mergeCell ref="B1036:U1036"/>
    <mergeCell ref="B1037:U1037"/>
    <mergeCell ref="B1038:U1038"/>
    <mergeCell ref="B1039:U1039"/>
    <mergeCell ref="B1040:U1040"/>
    <mergeCell ref="B1041:U1041"/>
    <mergeCell ref="B1042:U1042"/>
    <mergeCell ref="B1043:U1043"/>
    <mergeCell ref="B1044:U1044"/>
    <mergeCell ref="B1045:U1045"/>
    <mergeCell ref="B1046:U1046"/>
    <mergeCell ref="B1047:U1047"/>
    <mergeCell ref="B1048:U1048"/>
    <mergeCell ref="B1049:U1049"/>
    <mergeCell ref="B1050:U1050"/>
    <mergeCell ref="B1051:U1051"/>
    <mergeCell ref="B1052:U1052"/>
    <mergeCell ref="B1053:U1053"/>
    <mergeCell ref="B1054:U1054"/>
    <mergeCell ref="B1055:U1055"/>
    <mergeCell ref="B1056:U1056"/>
    <mergeCell ref="B1057:U1057"/>
    <mergeCell ref="B1058:U1058"/>
    <mergeCell ref="B1059:U1059"/>
    <mergeCell ref="B1060:U1060"/>
    <mergeCell ref="B1061:U1061"/>
    <mergeCell ref="B1062:U1062"/>
    <mergeCell ref="B1063:U1063"/>
    <mergeCell ref="B1064:U1064"/>
    <mergeCell ref="B1065:U1065"/>
    <mergeCell ref="B1066:U1066"/>
    <mergeCell ref="B1067:U1067"/>
    <mergeCell ref="B1068:U1068"/>
    <mergeCell ref="B1069:U1069"/>
    <mergeCell ref="B1070:U1070"/>
    <mergeCell ref="B1071:U1071"/>
    <mergeCell ref="B1072:U1072"/>
    <mergeCell ref="B1073:U1073"/>
    <mergeCell ref="B1074:U1074"/>
    <mergeCell ref="B1075:U1075"/>
    <mergeCell ref="B1076:U1076"/>
    <mergeCell ref="B1077:U1077"/>
    <mergeCell ref="B1078:U1078"/>
    <mergeCell ref="B1079:U1079"/>
    <mergeCell ref="B1080:U1080"/>
    <mergeCell ref="B1081:U1081"/>
    <mergeCell ref="B1082:U1082"/>
    <mergeCell ref="B1083:U1083"/>
    <mergeCell ref="B1084:U1084"/>
    <mergeCell ref="B1085:U1085"/>
    <mergeCell ref="B1086:U1086"/>
    <mergeCell ref="B1087:U1087"/>
    <mergeCell ref="B1088:U1088"/>
    <mergeCell ref="B1089:U1089"/>
    <mergeCell ref="B1090:U1090"/>
    <mergeCell ref="B1091:U1091"/>
    <mergeCell ref="B1092:U1092"/>
    <mergeCell ref="B1093:U1093"/>
    <mergeCell ref="B1094:U1094"/>
    <mergeCell ref="B1095:U1095"/>
    <mergeCell ref="B1096:U1096"/>
    <mergeCell ref="B1097:U1097"/>
    <mergeCell ref="B1098:U1098"/>
    <mergeCell ref="B1099:U1099"/>
    <mergeCell ref="B1100:U1100"/>
    <mergeCell ref="B1101:U1101"/>
    <mergeCell ref="B1102:U1102"/>
    <mergeCell ref="B1103:U1103"/>
    <mergeCell ref="B1104:U1104"/>
    <mergeCell ref="B1105:U1105"/>
    <mergeCell ref="B1106:U1106"/>
    <mergeCell ref="B1107:U1107"/>
    <mergeCell ref="B1108:U1108"/>
    <mergeCell ref="B1109:U1109"/>
    <mergeCell ref="B1110:U1110"/>
    <mergeCell ref="B1111:U1111"/>
    <mergeCell ref="B1112:U1112"/>
    <mergeCell ref="B1113:U1113"/>
    <mergeCell ref="B1114:U1114"/>
    <mergeCell ref="B1115:U1115"/>
    <mergeCell ref="B1116:U1116"/>
    <mergeCell ref="B1117:U1117"/>
    <mergeCell ref="B1118:U1118"/>
    <mergeCell ref="B1119:U1119"/>
    <mergeCell ref="B1120:U1120"/>
    <mergeCell ref="B1121:U1121"/>
    <mergeCell ref="B1122:U1122"/>
    <mergeCell ref="B1123:U1123"/>
    <mergeCell ref="B1124:U1124"/>
    <mergeCell ref="B1125:U1125"/>
    <mergeCell ref="B1126:U1126"/>
    <mergeCell ref="B1127:U1127"/>
    <mergeCell ref="B1128:U1128"/>
    <mergeCell ref="B1129:U1129"/>
    <mergeCell ref="B1130:U1130"/>
    <mergeCell ref="B1131:U1131"/>
    <mergeCell ref="B1132:U1132"/>
    <mergeCell ref="B1133:U1133"/>
    <mergeCell ref="B1134:U1134"/>
    <mergeCell ref="B1135:U1135"/>
    <mergeCell ref="B1136:U1136"/>
    <mergeCell ref="B1137:U1137"/>
    <mergeCell ref="B1138:U1138"/>
    <mergeCell ref="B1139:U1139"/>
    <mergeCell ref="B1140:U1140"/>
    <mergeCell ref="B1141:U1141"/>
    <mergeCell ref="B1142:U1142"/>
    <mergeCell ref="B1143:U1143"/>
    <mergeCell ref="B1144:U1144"/>
    <mergeCell ref="B1145:U1145"/>
    <mergeCell ref="B1146:U1146"/>
    <mergeCell ref="B1147:U1147"/>
    <mergeCell ref="B1148:U1148"/>
    <mergeCell ref="B1149:U1149"/>
    <mergeCell ref="B1150:U1150"/>
    <mergeCell ref="B1151:U1151"/>
    <mergeCell ref="B1152:U1152"/>
    <mergeCell ref="B1153:U1153"/>
    <mergeCell ref="B1154:U1154"/>
    <mergeCell ref="B1155:U1155"/>
    <mergeCell ref="B1156:U1156"/>
    <mergeCell ref="B1157:U1157"/>
    <mergeCell ref="B1158:U1158"/>
    <mergeCell ref="B1159:U1159"/>
    <mergeCell ref="B1160:U1160"/>
    <mergeCell ref="B1161:U1161"/>
    <mergeCell ref="B1162:U1162"/>
    <mergeCell ref="B1163:U1163"/>
    <mergeCell ref="B1164:U1164"/>
    <mergeCell ref="B1165:U1165"/>
    <mergeCell ref="B1166:U1166"/>
    <mergeCell ref="B1167:U1167"/>
    <mergeCell ref="B1168:U1168"/>
    <mergeCell ref="B1169:U1169"/>
    <mergeCell ref="B1170:U1170"/>
    <mergeCell ref="B1171:U1171"/>
    <mergeCell ref="B1172:U1172"/>
    <mergeCell ref="B1173:U1173"/>
    <mergeCell ref="B1174:U1174"/>
    <mergeCell ref="B1175:U1175"/>
    <mergeCell ref="B1176:U1176"/>
    <mergeCell ref="B1177:U1177"/>
    <mergeCell ref="B1178:U1178"/>
    <mergeCell ref="B1179:U1179"/>
    <mergeCell ref="B1180:U1180"/>
    <mergeCell ref="B1181:U1181"/>
    <mergeCell ref="B1182:U1182"/>
    <mergeCell ref="B1183:U1183"/>
    <mergeCell ref="B1184:U1184"/>
    <mergeCell ref="B1185:U1185"/>
    <mergeCell ref="B1186:U1186"/>
    <mergeCell ref="B1187:U1187"/>
    <mergeCell ref="B1188:U1188"/>
    <mergeCell ref="B1189:U1189"/>
    <mergeCell ref="B1190:U1190"/>
    <mergeCell ref="B1191:U1191"/>
    <mergeCell ref="B1192:U1192"/>
    <mergeCell ref="B1193:U1193"/>
    <mergeCell ref="B1194:U1194"/>
    <mergeCell ref="B1195:U1195"/>
    <mergeCell ref="B1196:U1196"/>
    <mergeCell ref="B1197:U1197"/>
    <mergeCell ref="B1198:U1198"/>
    <mergeCell ref="B1199:U1199"/>
    <mergeCell ref="B1200:U1200"/>
    <mergeCell ref="B1201:U1201"/>
    <mergeCell ref="B1202:U1202"/>
    <mergeCell ref="B1203:U1203"/>
    <mergeCell ref="B1204:U1204"/>
    <mergeCell ref="B1205:U1205"/>
    <mergeCell ref="B1206:U1206"/>
    <mergeCell ref="B1207:U1207"/>
    <mergeCell ref="B1208:U1208"/>
    <mergeCell ref="B1209:U1209"/>
    <mergeCell ref="B1210:U1210"/>
    <mergeCell ref="B1211:U1211"/>
    <mergeCell ref="B1212:U1212"/>
    <mergeCell ref="B1213:U1213"/>
    <mergeCell ref="B1214:U1214"/>
    <mergeCell ref="B1215:U1215"/>
    <mergeCell ref="B1216:U1216"/>
    <mergeCell ref="B1217:U1217"/>
    <mergeCell ref="B1218:U1218"/>
    <mergeCell ref="B1219:U1219"/>
    <mergeCell ref="B1220:U1220"/>
    <mergeCell ref="B1221:U1221"/>
    <mergeCell ref="B1222:U1222"/>
    <mergeCell ref="B1223:U1223"/>
    <mergeCell ref="B1224:U1224"/>
    <mergeCell ref="B1225:U1225"/>
    <mergeCell ref="B1226:U1226"/>
    <mergeCell ref="B1227:U1227"/>
    <mergeCell ref="B1228:U1228"/>
    <mergeCell ref="B1229:U1229"/>
    <mergeCell ref="B1230:U1230"/>
    <mergeCell ref="B1231:U1231"/>
    <mergeCell ref="B1232:U1232"/>
    <mergeCell ref="B1233:U1233"/>
    <mergeCell ref="B1234:U1234"/>
    <mergeCell ref="B1235:U1235"/>
    <mergeCell ref="B1236:U1236"/>
    <mergeCell ref="B1237:U1237"/>
    <mergeCell ref="B1238:U1238"/>
    <mergeCell ref="B1239:U1239"/>
    <mergeCell ref="B1240:U1240"/>
    <mergeCell ref="B1241:U1241"/>
    <mergeCell ref="B1242:U1242"/>
    <mergeCell ref="B1243:U1243"/>
    <mergeCell ref="B1244:U1244"/>
    <mergeCell ref="B1245:U1245"/>
    <mergeCell ref="B1246:U1246"/>
    <mergeCell ref="B1247:U1247"/>
    <mergeCell ref="B1248:U1248"/>
    <mergeCell ref="B1249:U1249"/>
    <mergeCell ref="B1250:U1250"/>
    <mergeCell ref="B1251:U1251"/>
    <mergeCell ref="B1252:U1252"/>
    <mergeCell ref="B1253:U1253"/>
    <mergeCell ref="B1254:U1254"/>
    <mergeCell ref="B1255:U1255"/>
    <mergeCell ref="B1256:U1256"/>
    <mergeCell ref="B1257:U1257"/>
    <mergeCell ref="B1258:U1258"/>
    <mergeCell ref="B1259:U1259"/>
    <mergeCell ref="B1260:U1260"/>
    <mergeCell ref="B1261:U1261"/>
    <mergeCell ref="B1262:U1262"/>
    <mergeCell ref="B1263:U1263"/>
    <mergeCell ref="B1264:U1264"/>
    <mergeCell ref="B1265:U1265"/>
    <mergeCell ref="B1266:U1266"/>
    <mergeCell ref="B1267:U1267"/>
    <mergeCell ref="B1268:U1268"/>
    <mergeCell ref="B1269:U1269"/>
    <mergeCell ref="B1270:U1270"/>
    <mergeCell ref="B1271:U1271"/>
    <mergeCell ref="B1272:U1272"/>
    <mergeCell ref="B1273:U1273"/>
    <mergeCell ref="B1274:U1274"/>
    <mergeCell ref="B1275:U1275"/>
    <mergeCell ref="B1276:U1276"/>
    <mergeCell ref="B1277:U1277"/>
    <mergeCell ref="B1278:U1278"/>
    <mergeCell ref="B1279:U1279"/>
    <mergeCell ref="B1280:U1280"/>
    <mergeCell ref="B1281:U1281"/>
    <mergeCell ref="B1282:U1282"/>
    <mergeCell ref="B1283:U1283"/>
    <mergeCell ref="B1284:U1284"/>
    <mergeCell ref="B1285:U1285"/>
    <mergeCell ref="B1286:U1286"/>
    <mergeCell ref="B1287:U1287"/>
    <mergeCell ref="B1288:U1288"/>
    <mergeCell ref="B1289:U1289"/>
    <mergeCell ref="B1290:U1290"/>
    <mergeCell ref="B1291:U1291"/>
    <mergeCell ref="B1292:U1292"/>
    <mergeCell ref="B1293:U1293"/>
    <mergeCell ref="B1294:U1294"/>
    <mergeCell ref="B1295:U1295"/>
    <mergeCell ref="B1296:U1296"/>
    <mergeCell ref="B1297:U1297"/>
    <mergeCell ref="B1298:U1298"/>
    <mergeCell ref="B1299:U1299"/>
    <mergeCell ref="B1300:U1300"/>
    <mergeCell ref="B1301:U1301"/>
    <mergeCell ref="B1302:U1302"/>
    <mergeCell ref="B1303:U1303"/>
    <mergeCell ref="B1304:U1304"/>
    <mergeCell ref="B1305:U1305"/>
    <mergeCell ref="B1306:U1306"/>
    <mergeCell ref="B1307:U1307"/>
    <mergeCell ref="B1308:U1308"/>
    <mergeCell ref="B1309:U1309"/>
    <mergeCell ref="B1310:U1310"/>
    <mergeCell ref="B1311:U1311"/>
    <mergeCell ref="B1312:U1312"/>
    <mergeCell ref="B1313:U1313"/>
    <mergeCell ref="B1314:U1314"/>
    <mergeCell ref="B1315:U1315"/>
    <mergeCell ref="B1316:U1316"/>
    <mergeCell ref="B1317:U1317"/>
    <mergeCell ref="B1318:U1318"/>
    <mergeCell ref="B1319:U1319"/>
    <mergeCell ref="B1320:U1320"/>
    <mergeCell ref="B1321:U1321"/>
    <mergeCell ref="B1322:U1322"/>
    <mergeCell ref="B1323:U1323"/>
    <mergeCell ref="B1324:U1324"/>
    <mergeCell ref="B1325:U1325"/>
    <mergeCell ref="B1326:U1326"/>
    <mergeCell ref="B1327:U1327"/>
    <mergeCell ref="B1328:U1328"/>
    <mergeCell ref="B1329:U1329"/>
    <mergeCell ref="B1330:U1330"/>
    <mergeCell ref="B1331:U1331"/>
    <mergeCell ref="B1332:U1332"/>
    <mergeCell ref="B1333:U1333"/>
    <mergeCell ref="B1334:U1334"/>
    <mergeCell ref="B1335:U1335"/>
    <mergeCell ref="B1336:U1336"/>
    <mergeCell ref="B1337:U1337"/>
    <mergeCell ref="B1338:U1338"/>
    <mergeCell ref="B1339:U1339"/>
    <mergeCell ref="B1340:U1340"/>
    <mergeCell ref="B1341:U1341"/>
    <mergeCell ref="B1342:U1342"/>
    <mergeCell ref="B1343:U1343"/>
    <mergeCell ref="B1344:U1344"/>
    <mergeCell ref="B1345:U1345"/>
    <mergeCell ref="B1346:U1346"/>
    <mergeCell ref="B1347:U1347"/>
    <mergeCell ref="B1348:U1348"/>
    <mergeCell ref="B1349:U1349"/>
    <mergeCell ref="B1350:U1350"/>
    <mergeCell ref="B1351:U1351"/>
    <mergeCell ref="B1352:U1352"/>
    <mergeCell ref="B1353:U1353"/>
    <mergeCell ref="B1354:U1354"/>
    <mergeCell ref="B1355:U1355"/>
    <mergeCell ref="B1356:U1356"/>
    <mergeCell ref="B1357:U1357"/>
    <mergeCell ref="B1358:U1358"/>
    <mergeCell ref="B1359:U1359"/>
    <mergeCell ref="B1360:U1360"/>
    <mergeCell ref="B1361:U1361"/>
    <mergeCell ref="B1362:U1362"/>
    <mergeCell ref="B1363:U1363"/>
    <mergeCell ref="B1364:U1364"/>
    <mergeCell ref="B1365:U1365"/>
    <mergeCell ref="B1366:U1366"/>
    <mergeCell ref="B1367:U1367"/>
    <mergeCell ref="B1368:U1368"/>
    <mergeCell ref="B1369:U1369"/>
    <mergeCell ref="B1370:U1370"/>
    <mergeCell ref="B1371:U1371"/>
    <mergeCell ref="B1372:U1372"/>
    <mergeCell ref="B1373:U1373"/>
    <mergeCell ref="B1374:U1374"/>
    <mergeCell ref="B1375:U1375"/>
    <mergeCell ref="B1376:U1376"/>
    <mergeCell ref="B1377:U1377"/>
    <mergeCell ref="B1378:U1378"/>
    <mergeCell ref="B1379:U1379"/>
    <mergeCell ref="B1380:U1380"/>
    <mergeCell ref="B1381:U1381"/>
    <mergeCell ref="B1382:U1382"/>
    <mergeCell ref="B1383:U1383"/>
    <mergeCell ref="B1384:U1384"/>
    <mergeCell ref="B1385:U1385"/>
    <mergeCell ref="B1386:U1386"/>
    <mergeCell ref="B1387:U1387"/>
    <mergeCell ref="B1388:U1388"/>
    <mergeCell ref="B1389:U1389"/>
    <mergeCell ref="B1390:U1390"/>
    <mergeCell ref="B1391:U1391"/>
    <mergeCell ref="B1392:U1392"/>
    <mergeCell ref="B1393:U1393"/>
    <mergeCell ref="B1394:U1394"/>
    <mergeCell ref="B1395:U1395"/>
    <mergeCell ref="B1396:U1396"/>
    <mergeCell ref="B1397:U1397"/>
    <mergeCell ref="B1398:U1398"/>
    <mergeCell ref="B1399:U1399"/>
    <mergeCell ref="B1400:U1400"/>
    <mergeCell ref="B1401:U1401"/>
    <mergeCell ref="B1402:U1402"/>
    <mergeCell ref="B1403:U1403"/>
    <mergeCell ref="B1404:U1404"/>
    <mergeCell ref="B1405:U1405"/>
    <mergeCell ref="B1406:U1406"/>
    <mergeCell ref="B1407:U1407"/>
    <mergeCell ref="B1408:U1408"/>
    <mergeCell ref="B1409:U1409"/>
    <mergeCell ref="B1410:U1410"/>
    <mergeCell ref="B1411:U1411"/>
    <mergeCell ref="B1412:U1412"/>
    <mergeCell ref="B1413:U1413"/>
    <mergeCell ref="B1414:U1414"/>
    <mergeCell ref="B1415:U1415"/>
    <mergeCell ref="B1416:U1416"/>
    <mergeCell ref="B1417:U1417"/>
    <mergeCell ref="B1418:U1418"/>
    <mergeCell ref="B1419:U1419"/>
    <mergeCell ref="B1420:U1420"/>
    <mergeCell ref="B1421:U1421"/>
    <mergeCell ref="B1422:U1422"/>
    <mergeCell ref="B1423:U1423"/>
    <mergeCell ref="B1424:U1424"/>
    <mergeCell ref="B1425:U1425"/>
    <mergeCell ref="B1426:U1426"/>
    <mergeCell ref="B1427:U1427"/>
    <mergeCell ref="B1428:U1428"/>
    <mergeCell ref="B1429:U1429"/>
    <mergeCell ref="B1430:U1430"/>
    <mergeCell ref="B1431:U1431"/>
    <mergeCell ref="B1432:U1432"/>
    <mergeCell ref="B1433:U1433"/>
    <mergeCell ref="B1434:U1434"/>
    <mergeCell ref="B1435:U1435"/>
    <mergeCell ref="B1436:U1436"/>
    <mergeCell ref="B1437:U1437"/>
    <mergeCell ref="B1438:U1438"/>
    <mergeCell ref="B1439:U1439"/>
    <mergeCell ref="B1440:U1440"/>
    <mergeCell ref="B1441:U1441"/>
    <mergeCell ref="B1442:U1442"/>
    <mergeCell ref="B1443:U1443"/>
    <mergeCell ref="B1444:U1444"/>
    <mergeCell ref="B1445:U1445"/>
    <mergeCell ref="B1446:U1446"/>
    <mergeCell ref="B1447:U1447"/>
    <mergeCell ref="B1448:U1448"/>
    <mergeCell ref="B1449:U1449"/>
    <mergeCell ref="B1450:U1450"/>
    <mergeCell ref="B1451:U1451"/>
    <mergeCell ref="B1452:U1452"/>
    <mergeCell ref="B1453:U1453"/>
    <mergeCell ref="B1454:U1454"/>
    <mergeCell ref="B1455:U1455"/>
    <mergeCell ref="B1456:U1456"/>
    <mergeCell ref="B1457:U1457"/>
    <mergeCell ref="B1458:U1458"/>
    <mergeCell ref="B1459:U1459"/>
    <mergeCell ref="B1460:U1460"/>
    <mergeCell ref="B1461:U1461"/>
    <mergeCell ref="B1462:U1462"/>
    <mergeCell ref="B1463:U1463"/>
    <mergeCell ref="B1464:U1464"/>
    <mergeCell ref="B1465:U1465"/>
    <mergeCell ref="B1466:U1466"/>
    <mergeCell ref="B1467:U1467"/>
    <mergeCell ref="B1468:U1468"/>
    <mergeCell ref="B1469:U1469"/>
    <mergeCell ref="B1470:U1470"/>
    <mergeCell ref="B1471:U1471"/>
    <mergeCell ref="B1472:U1472"/>
    <mergeCell ref="B1473:U1473"/>
    <mergeCell ref="B1474:U1474"/>
    <mergeCell ref="B1475:U1475"/>
    <mergeCell ref="B1476:U1476"/>
    <mergeCell ref="B1477:U1477"/>
    <mergeCell ref="B1478:U1478"/>
    <mergeCell ref="B1479:U1479"/>
    <mergeCell ref="B1480:U1480"/>
    <mergeCell ref="B1481:U1481"/>
    <mergeCell ref="B1482:U1482"/>
    <mergeCell ref="B1483:U1483"/>
    <mergeCell ref="B1484:U1484"/>
    <mergeCell ref="B1485:U1485"/>
    <mergeCell ref="B1486:U1486"/>
    <mergeCell ref="B1487:U1487"/>
    <mergeCell ref="B1488:U1488"/>
    <mergeCell ref="B1489:U1489"/>
    <mergeCell ref="B1490:U1490"/>
    <mergeCell ref="B1491:U1491"/>
    <mergeCell ref="B1492:U1492"/>
    <mergeCell ref="B1493:U1493"/>
    <mergeCell ref="B1494:U1494"/>
    <mergeCell ref="B1495:U1495"/>
    <mergeCell ref="B1496:U1496"/>
    <mergeCell ref="B1497:U1497"/>
    <mergeCell ref="B1498:U1498"/>
    <mergeCell ref="B1499:U1499"/>
    <mergeCell ref="B1500:U1500"/>
    <mergeCell ref="B1501:U1501"/>
    <mergeCell ref="B1502:U1502"/>
    <mergeCell ref="B1503:U1503"/>
    <mergeCell ref="B1504:U1504"/>
    <mergeCell ref="B1505:U1505"/>
    <mergeCell ref="B1506:U1506"/>
    <mergeCell ref="B1507:U1507"/>
    <mergeCell ref="B1508:U1508"/>
    <mergeCell ref="B1509:U1509"/>
    <mergeCell ref="B1510:U1510"/>
    <mergeCell ref="B1511:U1511"/>
    <mergeCell ref="B1512:U1512"/>
    <mergeCell ref="B1513:U1513"/>
    <mergeCell ref="B1514:U1514"/>
    <mergeCell ref="B1515:U1515"/>
    <mergeCell ref="B1516:U1516"/>
    <mergeCell ref="B1517:U1517"/>
    <mergeCell ref="B1518:U1518"/>
    <mergeCell ref="B1519:U1519"/>
    <mergeCell ref="B1520:U1520"/>
    <mergeCell ref="B1521:U1521"/>
    <mergeCell ref="B1522:U1522"/>
    <mergeCell ref="B1523:U1523"/>
    <mergeCell ref="B1524:U1524"/>
    <mergeCell ref="B1525:U1525"/>
    <mergeCell ref="B1526:U1526"/>
    <mergeCell ref="B1527:U1527"/>
    <mergeCell ref="B1528:U1528"/>
    <mergeCell ref="B1529:U1529"/>
    <mergeCell ref="B1530:U1530"/>
    <mergeCell ref="B1531:U1531"/>
    <mergeCell ref="B1532:U1532"/>
    <mergeCell ref="B1533:U1533"/>
    <mergeCell ref="B1534:U1534"/>
    <mergeCell ref="B1535:U1535"/>
    <mergeCell ref="B1536:U1536"/>
    <mergeCell ref="B1537:U1537"/>
    <mergeCell ref="B1538:U1538"/>
    <mergeCell ref="B1539:U1539"/>
    <mergeCell ref="B1540:U1540"/>
    <mergeCell ref="B1541:U1541"/>
    <mergeCell ref="B1542:U1542"/>
    <mergeCell ref="B1543:U1543"/>
    <mergeCell ref="B1544:U1544"/>
    <mergeCell ref="B1545:U1545"/>
    <mergeCell ref="B1546:U1546"/>
    <mergeCell ref="B1547:U1547"/>
    <mergeCell ref="B1548:U1548"/>
    <mergeCell ref="B1549:U1549"/>
    <mergeCell ref="B1550:U1550"/>
    <mergeCell ref="B1551:U1551"/>
    <mergeCell ref="B1552:U1552"/>
    <mergeCell ref="B1553:U1553"/>
    <mergeCell ref="B1554:U1554"/>
    <mergeCell ref="B1555:U1555"/>
    <mergeCell ref="B1556:U1556"/>
    <mergeCell ref="B1557:U1557"/>
    <mergeCell ref="B1558:U1558"/>
    <mergeCell ref="B1559:U1559"/>
    <mergeCell ref="B1560:U1560"/>
    <mergeCell ref="B1561:U1561"/>
    <mergeCell ref="B1562:U1562"/>
    <mergeCell ref="B1563:U1563"/>
    <mergeCell ref="B1564:U1564"/>
    <mergeCell ref="B1565:U1565"/>
    <mergeCell ref="B1566:U1566"/>
    <mergeCell ref="B1567:U1567"/>
    <mergeCell ref="B1568:U1568"/>
    <mergeCell ref="B1569:U1569"/>
    <mergeCell ref="B1570:U1570"/>
    <mergeCell ref="B1571:U1571"/>
    <mergeCell ref="B1572:U1572"/>
    <mergeCell ref="B1573:U1573"/>
    <mergeCell ref="B1574:U1574"/>
    <mergeCell ref="B1575:U1575"/>
    <mergeCell ref="B1576:U1576"/>
    <mergeCell ref="B1577:U1577"/>
    <mergeCell ref="B1578:U1578"/>
    <mergeCell ref="B1579:U1579"/>
    <mergeCell ref="B1580:U1580"/>
    <mergeCell ref="B1581:U1581"/>
    <mergeCell ref="B1582:U1582"/>
    <mergeCell ref="B1583:U1583"/>
    <mergeCell ref="B1584:U1584"/>
    <mergeCell ref="B1585:U1585"/>
    <mergeCell ref="B1586:U1586"/>
    <mergeCell ref="B1587:U1587"/>
    <mergeCell ref="B1588:U1588"/>
    <mergeCell ref="B1589:U1589"/>
    <mergeCell ref="B1590:U1590"/>
    <mergeCell ref="B1591:U1591"/>
    <mergeCell ref="B1592:U1592"/>
    <mergeCell ref="B1593:U1593"/>
    <mergeCell ref="B1594:U1594"/>
    <mergeCell ref="B1595:U1595"/>
    <mergeCell ref="B1596:U1596"/>
    <mergeCell ref="B1597:U1597"/>
    <mergeCell ref="B1598:U1598"/>
    <mergeCell ref="B1599:U1599"/>
    <mergeCell ref="B1600:U1600"/>
    <mergeCell ref="B1601:U1601"/>
    <mergeCell ref="B1602:U1602"/>
    <mergeCell ref="B1603:U1603"/>
    <mergeCell ref="B1604:U1604"/>
    <mergeCell ref="B1605:U1605"/>
    <mergeCell ref="B1606:U1606"/>
    <mergeCell ref="B1607:U1607"/>
    <mergeCell ref="B1608:U1608"/>
    <mergeCell ref="B1609:U1609"/>
    <mergeCell ref="B1610:U1610"/>
    <mergeCell ref="B1611:U1611"/>
    <mergeCell ref="B1612:U1612"/>
    <mergeCell ref="B1613:U1613"/>
    <mergeCell ref="B1614:U1614"/>
    <mergeCell ref="B1615:U1615"/>
    <mergeCell ref="B1616:U1616"/>
    <mergeCell ref="B1617:U1617"/>
    <mergeCell ref="B1618:U1618"/>
    <mergeCell ref="B1619:U1619"/>
    <mergeCell ref="B1620:U1620"/>
    <mergeCell ref="B1621:U1621"/>
    <mergeCell ref="B1622:U1622"/>
    <mergeCell ref="B1623:U1623"/>
    <mergeCell ref="B1624:U1624"/>
    <mergeCell ref="B1625:U1625"/>
    <mergeCell ref="B1626:U1626"/>
    <mergeCell ref="B1627:U1627"/>
    <mergeCell ref="B1628:U1628"/>
    <mergeCell ref="B1629:U1629"/>
    <mergeCell ref="B1630:U1630"/>
    <mergeCell ref="B1631:U1631"/>
    <mergeCell ref="B1632:U1632"/>
    <mergeCell ref="B1633:U1633"/>
    <mergeCell ref="B1634:U1634"/>
    <mergeCell ref="B1635:U1635"/>
    <mergeCell ref="B1636:U1636"/>
    <mergeCell ref="B1637:U1637"/>
    <mergeCell ref="B1638:U1638"/>
    <mergeCell ref="B1639:U1639"/>
    <mergeCell ref="B1640:U1640"/>
    <mergeCell ref="B1641:U1641"/>
    <mergeCell ref="B1642:U1642"/>
    <mergeCell ref="B1643:U1643"/>
    <mergeCell ref="B1644:U1644"/>
    <mergeCell ref="B1645:U1645"/>
    <mergeCell ref="B1646:U1646"/>
    <mergeCell ref="B1647:U1647"/>
    <mergeCell ref="B1648:U1648"/>
    <mergeCell ref="B1649:U1649"/>
    <mergeCell ref="B1650:U1650"/>
    <mergeCell ref="B1651:U1651"/>
    <mergeCell ref="B1652:U1652"/>
    <mergeCell ref="B1653:U1653"/>
    <mergeCell ref="B1654:U1654"/>
    <mergeCell ref="B1655:U1655"/>
    <mergeCell ref="B1656:U1656"/>
    <mergeCell ref="B1657:U1657"/>
    <mergeCell ref="B1658:U1658"/>
    <mergeCell ref="B1659:U1659"/>
    <mergeCell ref="B1660:U1660"/>
    <mergeCell ref="B1661:U1661"/>
    <mergeCell ref="B1662:U1662"/>
    <mergeCell ref="B1663:U1663"/>
    <mergeCell ref="B1664:U1664"/>
    <mergeCell ref="B1665:U1665"/>
    <mergeCell ref="B1666:U1666"/>
    <mergeCell ref="B1667:U1667"/>
    <mergeCell ref="B1668:U1668"/>
    <mergeCell ref="B1669:U1669"/>
    <mergeCell ref="B1670:U1670"/>
    <mergeCell ref="B1671:U1671"/>
    <mergeCell ref="B1672:U1672"/>
    <mergeCell ref="B1673:U1673"/>
    <mergeCell ref="B1674:U1674"/>
    <mergeCell ref="B1675:U1675"/>
    <mergeCell ref="B1676:U1676"/>
    <mergeCell ref="B1677:U1677"/>
    <mergeCell ref="B1678:U1678"/>
    <mergeCell ref="B1679:U1679"/>
    <mergeCell ref="B1680:U1680"/>
    <mergeCell ref="B1681:U1681"/>
    <mergeCell ref="B1682:U1682"/>
    <mergeCell ref="B1683:U1683"/>
    <mergeCell ref="B1684:U1684"/>
    <mergeCell ref="B1685:U1685"/>
    <mergeCell ref="B1686:U1686"/>
    <mergeCell ref="B1687:U1687"/>
    <mergeCell ref="B1688:U1688"/>
    <mergeCell ref="B1689:U1689"/>
    <mergeCell ref="B1690:U1690"/>
    <mergeCell ref="B1691:U1691"/>
    <mergeCell ref="B1692:U1692"/>
    <mergeCell ref="B1693:U1693"/>
    <mergeCell ref="B1694:U1694"/>
    <mergeCell ref="B1695:U1695"/>
    <mergeCell ref="B1696:U1696"/>
    <mergeCell ref="B1697:U1697"/>
    <mergeCell ref="B1698:U1698"/>
    <mergeCell ref="B1699:U1699"/>
    <mergeCell ref="B1700:U1700"/>
    <mergeCell ref="B1701:U1701"/>
    <mergeCell ref="B1702:U1702"/>
    <mergeCell ref="B1703:U1703"/>
    <mergeCell ref="B1704:U1704"/>
    <mergeCell ref="B1705:U1705"/>
    <mergeCell ref="B1706:U1706"/>
    <mergeCell ref="B1707:U1707"/>
    <mergeCell ref="B1708:U1708"/>
    <mergeCell ref="B1709:U1709"/>
    <mergeCell ref="B1710:U1710"/>
    <mergeCell ref="B1711:U1711"/>
    <mergeCell ref="B1712:U1712"/>
    <mergeCell ref="B1713:U1713"/>
    <mergeCell ref="B1714:U1714"/>
    <mergeCell ref="B1715:U1715"/>
    <mergeCell ref="B1716:U1716"/>
    <mergeCell ref="B1717:U1717"/>
    <mergeCell ref="B1718:U1718"/>
    <mergeCell ref="B1719:U1719"/>
    <mergeCell ref="B1720:U1720"/>
    <mergeCell ref="B1721:U1721"/>
    <mergeCell ref="B1722:U1722"/>
    <mergeCell ref="B1723:U1723"/>
    <mergeCell ref="B1724:U1724"/>
    <mergeCell ref="B1725:U1725"/>
    <mergeCell ref="B1726:U1726"/>
    <mergeCell ref="B1727:U1727"/>
    <mergeCell ref="B1728:U1728"/>
    <mergeCell ref="B1729:U1729"/>
    <mergeCell ref="B1730:U1730"/>
    <mergeCell ref="B1731:U1731"/>
    <mergeCell ref="B1732:U1732"/>
    <mergeCell ref="B1733:U1733"/>
    <mergeCell ref="B1734:U1734"/>
    <mergeCell ref="B1735:U1735"/>
    <mergeCell ref="B1736:U1736"/>
    <mergeCell ref="B1737:U1737"/>
    <mergeCell ref="B1738:U1738"/>
    <mergeCell ref="B1739:U1739"/>
    <mergeCell ref="B1740:U1740"/>
    <mergeCell ref="B1741:U1741"/>
    <mergeCell ref="B1742:U1742"/>
    <mergeCell ref="B1743:U1743"/>
    <mergeCell ref="B1744:U1744"/>
    <mergeCell ref="B1745:U1745"/>
    <mergeCell ref="B1746:U1746"/>
    <mergeCell ref="B1747:U1747"/>
    <mergeCell ref="B1748:U1748"/>
    <mergeCell ref="B1749:U1749"/>
    <mergeCell ref="B1750:U1750"/>
    <mergeCell ref="B1751:U1751"/>
    <mergeCell ref="B1752:U1752"/>
    <mergeCell ref="B1753:U1753"/>
    <mergeCell ref="B1754:U1754"/>
    <mergeCell ref="B1755:U1755"/>
    <mergeCell ref="B1756:U1756"/>
    <mergeCell ref="B1757:U1757"/>
    <mergeCell ref="B1758:U1758"/>
    <mergeCell ref="B1759:U1759"/>
    <mergeCell ref="B1760:U1760"/>
    <mergeCell ref="B1761:U1761"/>
    <mergeCell ref="B1762:U1762"/>
    <mergeCell ref="B1763:U1763"/>
    <mergeCell ref="B1764:U1764"/>
    <mergeCell ref="B1765:U1765"/>
    <mergeCell ref="B1766:U1766"/>
    <mergeCell ref="B1767:U1767"/>
    <mergeCell ref="B1768:U1768"/>
    <mergeCell ref="B1769:U1769"/>
    <mergeCell ref="B1770:U1770"/>
    <mergeCell ref="B1771:U1771"/>
    <mergeCell ref="B1772:U1772"/>
    <mergeCell ref="B1773:U1773"/>
    <mergeCell ref="B1774:U1774"/>
    <mergeCell ref="B1775:U1775"/>
    <mergeCell ref="B1776:U1776"/>
    <mergeCell ref="B1777:U1777"/>
    <mergeCell ref="B1778:U1778"/>
    <mergeCell ref="B1779:U1779"/>
    <mergeCell ref="B1780:U1780"/>
    <mergeCell ref="B1781:U1781"/>
    <mergeCell ref="B1782:U1782"/>
    <mergeCell ref="B1783:U1783"/>
    <mergeCell ref="B1784:U1784"/>
    <mergeCell ref="B1785:U1785"/>
    <mergeCell ref="B1786:U1786"/>
    <mergeCell ref="B1787:U1787"/>
    <mergeCell ref="B1788:U1788"/>
    <mergeCell ref="B1789:U1789"/>
    <mergeCell ref="B1790:U1790"/>
    <mergeCell ref="B1791:U1791"/>
    <mergeCell ref="B1792:U1792"/>
    <mergeCell ref="B1793:U1793"/>
    <mergeCell ref="B1794:U1794"/>
    <mergeCell ref="B1795:U1795"/>
    <mergeCell ref="B1796:U1796"/>
    <mergeCell ref="B1797:U1797"/>
    <mergeCell ref="B1798:U1798"/>
    <mergeCell ref="B1799:U1799"/>
    <mergeCell ref="B1800:U1800"/>
    <mergeCell ref="B1801:U1801"/>
    <mergeCell ref="B1802:U1802"/>
    <mergeCell ref="B1803:U1803"/>
    <mergeCell ref="B1804:U1804"/>
    <mergeCell ref="B1805:U1805"/>
    <mergeCell ref="B1806:U1806"/>
    <mergeCell ref="B1807:U1807"/>
    <mergeCell ref="B1808:U1808"/>
    <mergeCell ref="B1809:U1809"/>
    <mergeCell ref="B1810:U1810"/>
    <mergeCell ref="B1811:U1811"/>
    <mergeCell ref="B1812:U1812"/>
    <mergeCell ref="B1813:U1813"/>
    <mergeCell ref="B1814:U1814"/>
    <mergeCell ref="B1815:U1815"/>
    <mergeCell ref="B1816:U1816"/>
    <mergeCell ref="B1817:U1817"/>
    <mergeCell ref="B1818:U1818"/>
    <mergeCell ref="B1819:U1819"/>
    <mergeCell ref="B1820:U1820"/>
    <mergeCell ref="B1821:U1821"/>
    <mergeCell ref="B1822:U1822"/>
    <mergeCell ref="B1823:U1823"/>
    <mergeCell ref="B1824:U1824"/>
    <mergeCell ref="B1825:U1825"/>
    <mergeCell ref="B1826:U1826"/>
    <mergeCell ref="B1827:U1827"/>
    <mergeCell ref="B1828:U1828"/>
    <mergeCell ref="B1829:U1829"/>
    <mergeCell ref="B1830:U1830"/>
    <mergeCell ref="B1831:U1831"/>
    <mergeCell ref="B1832:U1832"/>
    <mergeCell ref="B1833:U1833"/>
    <mergeCell ref="B1834:U1834"/>
    <mergeCell ref="B1835:U1835"/>
    <mergeCell ref="B1836:U1836"/>
    <mergeCell ref="B1837:U1837"/>
    <mergeCell ref="B1838:U1838"/>
    <mergeCell ref="B1839:U1839"/>
    <mergeCell ref="B1840:U1840"/>
    <mergeCell ref="B1841:U1841"/>
    <mergeCell ref="B1842:U1842"/>
    <mergeCell ref="B1843:U1843"/>
    <mergeCell ref="B1844:U1844"/>
    <mergeCell ref="B1845:U1845"/>
    <mergeCell ref="B1846:U1846"/>
    <mergeCell ref="B1847:U1847"/>
    <mergeCell ref="B1848:U1848"/>
    <mergeCell ref="B1849:U1849"/>
    <mergeCell ref="B1850:U1850"/>
    <mergeCell ref="B1851:U1851"/>
    <mergeCell ref="B1852:U1852"/>
    <mergeCell ref="B1853:U1853"/>
    <mergeCell ref="B1854:U1854"/>
    <mergeCell ref="B1855:U1855"/>
    <mergeCell ref="B1856:U1856"/>
    <mergeCell ref="B1857:U1857"/>
    <mergeCell ref="B1858:U1858"/>
    <mergeCell ref="B1859:U1859"/>
    <mergeCell ref="B1860:U1860"/>
    <mergeCell ref="B1861:U1861"/>
    <mergeCell ref="B1862:U1862"/>
    <mergeCell ref="B1863:U1863"/>
    <mergeCell ref="B1864:U1864"/>
    <mergeCell ref="B1865:U1865"/>
    <mergeCell ref="B1866:U1866"/>
    <mergeCell ref="B1867:U1867"/>
    <mergeCell ref="B1868:U1868"/>
    <mergeCell ref="B1869:U1869"/>
    <mergeCell ref="B1870:U1870"/>
    <mergeCell ref="B1871:U1871"/>
    <mergeCell ref="B1872:U1872"/>
    <mergeCell ref="B1873:U1873"/>
    <mergeCell ref="B1874:U1874"/>
    <mergeCell ref="B1875:U1875"/>
    <mergeCell ref="B1876:U1876"/>
    <mergeCell ref="B1877:U1877"/>
    <mergeCell ref="B1878:U1878"/>
    <mergeCell ref="B1879:U1879"/>
    <mergeCell ref="B1880:U1880"/>
    <mergeCell ref="B1881:U1881"/>
    <mergeCell ref="B1882:U1882"/>
    <mergeCell ref="B1883:U1883"/>
    <mergeCell ref="B1884:U1884"/>
    <mergeCell ref="B1885:U1885"/>
    <mergeCell ref="B1886:U1886"/>
    <mergeCell ref="B1887:U1887"/>
    <mergeCell ref="B1888:U1888"/>
    <mergeCell ref="B1889:U1889"/>
    <mergeCell ref="B1890:U1890"/>
    <mergeCell ref="B1891:U1891"/>
    <mergeCell ref="B1892:U1892"/>
    <mergeCell ref="B1893:U1893"/>
    <mergeCell ref="B1894:U1894"/>
    <mergeCell ref="B1895:U1895"/>
    <mergeCell ref="B1896:U1896"/>
    <mergeCell ref="B1897:U1897"/>
    <mergeCell ref="B1898:U1898"/>
    <mergeCell ref="B1899:U1899"/>
    <mergeCell ref="B1900:U1900"/>
    <mergeCell ref="B1901:U1901"/>
    <mergeCell ref="B1902:U1902"/>
    <mergeCell ref="B1903:U1903"/>
    <mergeCell ref="B1904:U1904"/>
    <mergeCell ref="B1905:U1905"/>
    <mergeCell ref="B1906:U1906"/>
    <mergeCell ref="B1907:U1907"/>
    <mergeCell ref="B1908:U1908"/>
    <mergeCell ref="B1909:U1909"/>
    <mergeCell ref="B1910:U1910"/>
    <mergeCell ref="B1911:U1911"/>
    <mergeCell ref="B1912:U1912"/>
    <mergeCell ref="B1913:U1913"/>
    <mergeCell ref="B1914:U1914"/>
    <mergeCell ref="B1915:U1915"/>
    <mergeCell ref="B1916:U1916"/>
    <mergeCell ref="B1917:U1917"/>
    <mergeCell ref="B1918:U1918"/>
    <mergeCell ref="B1919:U1919"/>
    <mergeCell ref="B1920:U1920"/>
    <mergeCell ref="B1921:U1921"/>
    <mergeCell ref="B1922:U1922"/>
    <mergeCell ref="B1923:U1923"/>
    <mergeCell ref="B1924:U1924"/>
    <mergeCell ref="B1925:U1925"/>
    <mergeCell ref="B1926:U1926"/>
  </mergeCells>
  <headerFooter/>
</worksheet>
</file>

<file path=xl/worksheets/sheet2.xml><?xml version="1.0" encoding="utf-8"?>
<worksheet xmlns:r="http://schemas.openxmlformats.org/officeDocument/2006/relationships" xmlns="http://schemas.openxmlformats.org/spreadsheetml/2006/main">
  <dimension ref="A1:J3313"/>
  <sheetViews>
    <sheetView workbookViewId="0"/>
  </sheetViews>
  <sheetFormatPr defaultRowHeight="15"/>
  <cols>
    <col min="1" max="1" width="42.17607879638672" customWidth="1"/>
    <col min="2" max="2" width="45.81475067138672" customWidth="1"/>
    <col min="3" max="3" width="44.93593978881836" customWidth="1"/>
    <col min="4" max="4" width="9.140625" customWidth="1"/>
    <col min="5" max="5" width="9.140625" customWidth="1"/>
    <col min="6" max="6" width="9.140625" customWidth="1"/>
    <col min="7" max="7" width="9.140625" customWidth="1"/>
    <col min="8" max="8" width="9.140625" customWidth="1"/>
    <col min="9" max="9" width="9.140625" customWidth="1"/>
    <col min="10" max="10" width="25.44171142578125" customWidth="1"/>
  </cols>
  <sheetData>
    <row r="1" s="1" customFormat="1">
      <c r="A1" s="2" t="s">
        <v>0</v>
      </c>
    </row>
    <row r="2"/>
    <row r="3"/>
    <row r="4"/>
    <row r="5" ht="48.879766845703124" customHeight="1">
      <c r="A5" s="9" t="s">
        <v>1</v>
      </c>
    </row>
    <row r="6">
      <c r="A6" s="38" t="s">
        <v>44</v>
      </c>
      <c r="B6" s="4" t="s">
        <v>45</v>
      </c>
    </row>
    <row r="7" ht="19.947476196289063" customHeight="1">
      <c r="A7" s="39" t="str">
        <f>HYPERLINK("#'Ändringshistorik'!C6", "Ändringshistorik: [2] ,[11] ,[20]")</f>
        <v>Ändringshistorik: [2] ,[11] ,[20]</v>
      </c>
      <c r="B7" s="47" t="s">
        <v>46</v>
      </c>
      <c r="C7" s="45" t="s">
        <v>47</v>
      </c>
      <c r="D7" s="46" t="s">
        <v>48</v>
      </c>
      <c r="E7" s="30"/>
      <c r="F7" s="30"/>
      <c r="G7" s="30"/>
      <c r="H7" s="30"/>
      <c r="I7" s="35"/>
    </row>
    <row r="8" ht="19.947476196289063" customHeight="1">
      <c r="B8" s="48"/>
      <c r="C8" s="3" t="s">
        <v>49</v>
      </c>
      <c r="D8" s="9" t="s">
        <v>50</v>
      </c>
      <c r="I8" s="36"/>
    </row>
    <row r="9">
      <c r="B9" s="48"/>
      <c r="I9" s="36"/>
    </row>
    <row r="10">
      <c r="B10" s="48"/>
      <c r="C10" s="7" t="s">
        <v>51</v>
      </c>
      <c r="I10" s="36"/>
    </row>
    <row r="11">
      <c r="B11" s="48"/>
      <c r="I11" s="36"/>
    </row>
    <row r="12" ht="19.947476196289063" customHeight="1">
      <c r="B12" s="49" t="s">
        <v>52</v>
      </c>
      <c r="C12" s="43" t="str">
        <f>HYPERLINK("#'XML-dokumentation'!A22", "Element av typen 'Innehåll'")</f>
        <v>Element av typen 'Innehåll'</v>
      </c>
      <c r="D12" s="41" t="s">
        <v>53</v>
      </c>
      <c r="E12" s="40"/>
      <c r="F12" s="40"/>
      <c r="G12" s="40"/>
      <c r="H12" s="40"/>
      <c r="I12" s="51"/>
    </row>
    <row r="13">
      <c r="B13" s="48"/>
      <c r="C13" s="7" t="s">
        <v>51</v>
      </c>
      <c r="I13" s="36"/>
    </row>
    <row r="14">
      <c r="B14" s="48"/>
      <c r="I14" s="36"/>
    </row>
    <row r="15" ht="19.947476196289063" customHeight="1">
      <c r="B15" s="49" t="s">
        <v>54</v>
      </c>
      <c r="C15" s="43" t="str">
        <f>HYPERLINK("#'XML-dokumentation'!A59", "Ett eller flera element av typen 'Vårdtillfälle'")</f>
        <v>Ett eller flera element av typen 'Vårdtillfälle'</v>
      </c>
      <c r="D15" s="41" t="s">
        <v>55</v>
      </c>
      <c r="E15" s="40"/>
      <c r="F15" s="40"/>
      <c r="G15" s="40"/>
      <c r="H15" s="40"/>
      <c r="I15" s="51"/>
    </row>
    <row r="16">
      <c r="B16" s="48"/>
      <c r="C16" s="44" t="s">
        <v>56</v>
      </c>
      <c r="I16" s="36"/>
    </row>
    <row r="17">
      <c r="B17" s="50"/>
      <c r="C17" s="31"/>
      <c r="D17" s="31"/>
      <c r="E17" s="31"/>
      <c r="F17" s="31"/>
      <c r="G17" s="31"/>
      <c r="H17" s="31"/>
      <c r="I17" s="37"/>
    </row>
    <row r="18"/>
    <row r="19"/>
    <row r="20"/>
    <row r="21" ht="19.947476196289063" customHeight="1">
      <c r="A21" s="9" t="s">
        <v>2</v>
      </c>
    </row>
    <row r="22">
      <c r="A22" s="38" t="s">
        <v>57</v>
      </c>
      <c r="B22" s="4" t="s">
        <v>45</v>
      </c>
    </row>
    <row r="23" ht="19.947476196289063" customHeight="1">
      <c r="B23" s="47" t="s">
        <v>58</v>
      </c>
      <c r="C23" s="45" t="s">
        <v>47</v>
      </c>
      <c r="D23" s="46" t="s">
        <v>59</v>
      </c>
      <c r="E23" s="30"/>
      <c r="F23" s="30"/>
      <c r="G23" s="30"/>
      <c r="H23" s="30"/>
      <c r="I23" s="35"/>
    </row>
    <row r="24" ht="19.947476196289063" customHeight="1">
      <c r="B24" s="48"/>
      <c r="C24" s="3" t="s">
        <v>60</v>
      </c>
      <c r="D24" s="9" t="s">
        <v>61</v>
      </c>
      <c r="I24" s="36"/>
    </row>
    <row r="25" ht="19.947476196289063" customHeight="1">
      <c r="B25" s="48"/>
      <c r="C25" s="3" t="s">
        <v>62</v>
      </c>
      <c r="D25" s="9" t="s">
        <v>63</v>
      </c>
      <c r="I25" s="36"/>
    </row>
    <row r="26">
      <c r="B26" s="48"/>
      <c r="I26" s="36"/>
    </row>
    <row r="27">
      <c r="B27" s="48"/>
      <c r="C27" s="7" t="s">
        <v>51</v>
      </c>
      <c r="I27" s="36"/>
    </row>
    <row r="28">
      <c r="B28" s="48"/>
      <c r="I28" s="36"/>
    </row>
    <row r="29" ht="48.879766845703124" customHeight="1">
      <c r="B29" s="49" t="s">
        <v>64</v>
      </c>
      <c r="C29" s="43" t="s">
        <v>65</v>
      </c>
      <c r="D29" s="41" t="s">
        <v>66</v>
      </c>
      <c r="E29" s="40"/>
      <c r="F29" s="40"/>
      <c r="G29" s="40"/>
      <c r="H29" s="40"/>
      <c r="I29" s="51"/>
    </row>
    <row r="30">
      <c r="B30" s="48"/>
      <c r="C30" s="3" t="s">
        <v>67</v>
      </c>
      <c r="I30" s="36"/>
    </row>
    <row r="31">
      <c r="B31" s="48"/>
      <c r="I31" s="36"/>
    </row>
    <row r="32">
      <c r="B32" s="48"/>
      <c r="C32" s="7" t="s">
        <v>51</v>
      </c>
      <c r="I32" s="36"/>
    </row>
    <row r="33">
      <c r="B33" s="48"/>
      <c r="I33" s="36"/>
    </row>
    <row r="34" ht="34.413623046875" customHeight="1">
      <c r="B34" s="49" t="s">
        <v>68</v>
      </c>
      <c r="C34" s="43" t="s">
        <v>69</v>
      </c>
      <c r="D34" s="41" t="s">
        <v>70</v>
      </c>
      <c r="E34" s="40"/>
      <c r="F34" s="40"/>
      <c r="G34" s="40"/>
      <c r="H34" s="40"/>
      <c r="I34" s="51"/>
    </row>
    <row r="35">
      <c r="B35" s="48"/>
      <c r="I35" s="36"/>
    </row>
    <row r="36">
      <c r="B36" s="48"/>
      <c r="C36" s="7" t="s">
        <v>51</v>
      </c>
      <c r="I36" s="36"/>
    </row>
    <row r="37">
      <c r="B37" s="48"/>
      <c r="I37" s="36"/>
    </row>
    <row r="38" ht="164.6089111328125" customHeight="1">
      <c r="B38" s="49" t="s">
        <v>71</v>
      </c>
      <c r="C38" s="43" t="s">
        <v>69</v>
      </c>
      <c r="D38" s="41" t="s">
        <v>72</v>
      </c>
      <c r="E38" s="40"/>
      <c r="F38" s="40"/>
      <c r="G38" s="40"/>
      <c r="H38" s="40"/>
      <c r="I38" s="51"/>
    </row>
    <row r="39">
      <c r="B39" s="48"/>
      <c r="I39" s="36"/>
    </row>
    <row r="40">
      <c r="B40" s="48"/>
      <c r="C40" s="7" t="s">
        <v>51</v>
      </c>
      <c r="I40" s="36"/>
    </row>
    <row r="41">
      <c r="B41" s="48"/>
      <c r="I41" s="36"/>
    </row>
    <row r="42" ht="48.879766845703124" customHeight="1">
      <c r="B42" s="49" t="s">
        <v>73</v>
      </c>
      <c r="C42" s="43" t="s">
        <v>69</v>
      </c>
      <c r="D42" s="41" t="s">
        <v>74</v>
      </c>
      <c r="E42" s="40"/>
      <c r="F42" s="40"/>
      <c r="G42" s="40"/>
      <c r="H42" s="40"/>
      <c r="I42" s="51"/>
    </row>
    <row r="43">
      <c r="B43" s="48"/>
      <c r="I43" s="36"/>
    </row>
    <row r="44">
      <c r="B44" s="48"/>
      <c r="C44" s="7" t="s">
        <v>51</v>
      </c>
      <c r="I44" s="36"/>
    </row>
    <row r="45">
      <c r="B45" s="50"/>
      <c r="C45" s="31"/>
      <c r="D45" s="31"/>
      <c r="E45" s="31"/>
      <c r="F45" s="31"/>
      <c r="G45" s="31"/>
      <c r="H45" s="31"/>
      <c r="I45" s="37"/>
    </row>
    <row r="46"/>
    <row r="47">
      <c r="B47" s="4" t="s">
        <v>75</v>
      </c>
    </row>
    <row r="48" ht="19.947476196289063" customHeight="1">
      <c r="B48" s="54" t="s">
        <v>76</v>
      </c>
      <c r="C48" s="52" t="s">
        <v>77</v>
      </c>
      <c r="D48" s="53"/>
      <c r="E48" s="53"/>
      <c r="F48" s="53"/>
      <c r="G48" s="53"/>
      <c r="H48" s="53"/>
      <c r="I48" s="55"/>
    </row>
    <row r="49"/>
    <row r="50">
      <c r="B50" s="4" t="s">
        <v>78</v>
      </c>
    </row>
    <row r="51" ht="19.947476196289063" customHeight="1">
      <c r="B51" s="32" t="s">
        <v>79</v>
      </c>
      <c r="C51" s="46" t="s">
        <v>80</v>
      </c>
      <c r="D51" s="30"/>
      <c r="E51" s="30"/>
      <c r="F51" s="30"/>
      <c r="G51" s="30"/>
      <c r="H51" s="30"/>
      <c r="I51" s="35"/>
    </row>
    <row r="52" ht="19.947476196289063" customHeight="1">
      <c r="B52" s="58" t="s">
        <v>81</v>
      </c>
      <c r="C52" s="41" t="s">
        <v>82</v>
      </c>
      <c r="D52" s="40"/>
      <c r="I52" s="36"/>
    </row>
    <row r="53" ht="19.947476196289063" customHeight="1">
      <c r="B53" s="58" t="s">
        <v>83</v>
      </c>
      <c r="C53" s="41" t="s">
        <v>84</v>
      </c>
      <c r="D53" s="40"/>
      <c r="I53" s="36"/>
    </row>
    <row r="54" ht="19.947476196289063" customHeight="1">
      <c r="B54" s="59" t="s">
        <v>85</v>
      </c>
      <c r="C54" s="56" t="s">
        <v>86</v>
      </c>
      <c r="D54" s="57"/>
      <c r="E54" s="31"/>
      <c r="F54" s="31"/>
      <c r="G54" s="31"/>
      <c r="H54" s="31"/>
      <c r="I54" s="37"/>
    </row>
    <row r="55"/>
    <row r="56"/>
    <row r="57"/>
    <row r="58" ht="19.947476196289063" customHeight="1">
      <c r="A58" s="9" t="s">
        <v>3</v>
      </c>
    </row>
    <row r="59">
      <c r="A59" s="38" t="s">
        <v>87</v>
      </c>
      <c r="B59" s="4" t="s">
        <v>45</v>
      </c>
    </row>
    <row r="60" ht="19.947476196289063" customHeight="1">
      <c r="B60" s="47" t="s">
        <v>88</v>
      </c>
      <c r="C60" s="60" t="str">
        <f>HYPERLINK("#'XML-dokumentation'!A151", "Element av typen 'PersonData'")</f>
        <v>Element av typen 'PersonData'</v>
      </c>
      <c r="D60" s="46" t="s">
        <v>89</v>
      </c>
      <c r="E60" s="30"/>
      <c r="F60" s="30"/>
      <c r="G60" s="30"/>
      <c r="H60" s="30"/>
      <c r="I60" s="35"/>
    </row>
    <row r="61">
      <c r="B61" s="48"/>
      <c r="C61" s="7" t="s">
        <v>51</v>
      </c>
      <c r="I61" s="36"/>
    </row>
    <row r="62">
      <c r="B62" s="48"/>
      <c r="I62" s="36"/>
    </row>
    <row r="63" ht="19.947476196289063" customHeight="1">
      <c r="B63" s="49" t="s">
        <v>90</v>
      </c>
      <c r="C63" s="43" t="str">
        <f>HYPERLINK("#'XML-dokumentation'!A209", "Element av typen 'VårdData'")</f>
        <v>Element av typen 'VårdData'</v>
      </c>
      <c r="D63" s="41" t="s">
        <v>91</v>
      </c>
      <c r="E63" s="40"/>
      <c r="F63" s="40"/>
      <c r="G63" s="40"/>
      <c r="H63" s="40"/>
      <c r="I63" s="51"/>
    </row>
    <row r="64">
      <c r="B64" s="48"/>
      <c r="C64" s="7" t="s">
        <v>51</v>
      </c>
      <c r="I64" s="36"/>
    </row>
    <row r="65">
      <c r="B65" s="48"/>
      <c r="I65" s="36"/>
    </row>
    <row r="66" ht="77.81205444335937" customHeight="1">
      <c r="B66" s="49" t="s">
        <v>92</v>
      </c>
      <c r="C66" s="42" t="str">
        <f>HYPERLINK("#'XML-dokumentation'!A379", "Ett eller flera element av typen 'PreOperationskoder' 
 i element '&lt;PreVtfOperationSession&gt;'")</f>
        <v>Ett eller flera element av typen 'PreOperationskoder' 
 i element '&lt;PreVtfOperationSession&gt;'</v>
      </c>
      <c r="D66" s="41" t="s">
        <v>93</v>
      </c>
      <c r="E66" s="40"/>
      <c r="F66" s="40"/>
      <c r="G66" s="40"/>
      <c r="H66" s="40"/>
      <c r="I66" s="51"/>
    </row>
    <row r="67">
      <c r="B67" s="48"/>
      <c r="C67" s="44" t="s">
        <v>56</v>
      </c>
      <c r="I67" s="36"/>
    </row>
    <row r="68">
      <c r="B68" s="48"/>
      <c r="I68" s="36"/>
    </row>
    <row r="69" ht="48.879766845703124" customHeight="1">
      <c r="B69" s="49" t="s">
        <v>94</v>
      </c>
      <c r="C69" s="42" t="str">
        <f>HYPERLINK("#'XML-dokumentation'!A400", "Ett eller flera element av typen 'BehandlingsStrategiPre2014' 
 i element '&lt;Behandlingsbeslut&gt;'")</f>
        <v>Ett eller flera element av typen 'BehandlingsStrategiPre2014' 
 i element '&lt;Behandlingsbeslut&gt;'</v>
      </c>
      <c r="D69" s="41" t="s">
        <v>95</v>
      </c>
      <c r="E69" s="40"/>
      <c r="F69" s="40"/>
      <c r="G69" s="40"/>
      <c r="H69" s="40"/>
      <c r="I69" s="51"/>
    </row>
    <row r="70">
      <c r="B70" s="48"/>
      <c r="C70" s="44" t="s">
        <v>56</v>
      </c>
      <c r="I70" s="36"/>
    </row>
    <row r="71">
      <c r="B71" s="48"/>
      <c r="I71" s="36"/>
    </row>
    <row r="72" ht="92.2781982421875" customHeight="1">
      <c r="B72" s="49" t="s">
        <v>96</v>
      </c>
      <c r="C72" s="42" t="str">
        <f>HYPERLINK("#'XML-dokumentation'!A499", "Ett eller flera element av typen 'BehandlingsStrategi2013' 
 i element '&lt;Behandlingsbeslut&gt;'")</f>
        <v>Ett eller flera element av typen 'BehandlingsStrategi2013' 
 i element '&lt;Behandlingsbeslut&gt;'</v>
      </c>
      <c r="D72" s="41" t="s">
        <v>97</v>
      </c>
      <c r="E72" s="40"/>
      <c r="F72" s="40"/>
      <c r="G72" s="40"/>
      <c r="H72" s="40"/>
      <c r="I72" s="51"/>
    </row>
    <row r="73">
      <c r="B73" s="48"/>
      <c r="C73" s="44" t="s">
        <v>56</v>
      </c>
      <c r="I73" s="36"/>
    </row>
    <row r="74">
      <c r="B74" s="48"/>
      <c r="I74" s="36"/>
    </row>
    <row r="75" ht="34.413623046875" customHeight="1">
      <c r="B75" s="49" t="s">
        <v>98</v>
      </c>
      <c r="C75" s="43" t="str">
        <f>HYPERLINK("#'XML-dokumentation'!A572", "Element av typen 'SAPS3'")</f>
        <v>Element av typen 'SAPS3'</v>
      </c>
      <c r="D75" s="41" t="s">
        <v>99</v>
      </c>
      <c r="E75" s="40"/>
      <c r="F75" s="40"/>
      <c r="G75" s="40"/>
      <c r="H75" s="40"/>
      <c r="I75" s="51"/>
    </row>
    <row r="76">
      <c r="B76" s="48"/>
      <c r="C76" s="44" t="s">
        <v>56</v>
      </c>
      <c r="I76" s="36"/>
    </row>
    <row r="77">
      <c r="B77" s="48"/>
      <c r="I77" s="36"/>
    </row>
    <row r="78" ht="19.947476196289063" customHeight="1">
      <c r="B78" s="49" t="s">
        <v>100</v>
      </c>
      <c r="C78" s="43" t="str">
        <f>HYPERLINK("#'XML-dokumentation'!A777", "Element av typen 'Higgins'")</f>
        <v>Element av typen 'Higgins'</v>
      </c>
      <c r="D78" s="41" t="s">
        <v>101</v>
      </c>
      <c r="E78" s="40"/>
      <c r="F78" s="40"/>
      <c r="G78" s="40"/>
      <c r="H78" s="40"/>
      <c r="I78" s="51"/>
    </row>
    <row r="79">
      <c r="B79" s="48"/>
      <c r="C79" s="44" t="s">
        <v>56</v>
      </c>
      <c r="I79" s="36"/>
    </row>
    <row r="80">
      <c r="B80" s="48"/>
      <c r="I80" s="36"/>
    </row>
    <row r="81" ht="92.2781982421875" customHeight="1">
      <c r="B81" s="49" t="s">
        <v>102</v>
      </c>
      <c r="C81" s="43" t="str">
        <f>HYPERLINK("#'XML-dokumentation'!A913", "Element av typen 'ClinicalFrailtyScaleData'")</f>
        <v>Element av typen 'ClinicalFrailtyScaleData'</v>
      </c>
      <c r="D81" s="41" t="s">
        <v>103</v>
      </c>
      <c r="E81" s="40"/>
      <c r="F81" s="40"/>
      <c r="G81" s="40"/>
      <c r="H81" s="40"/>
      <c r="I81" s="51"/>
    </row>
    <row r="82">
      <c r="B82" s="48"/>
      <c r="C82" s="44" t="s">
        <v>56</v>
      </c>
      <c r="I82" s="36"/>
    </row>
    <row r="83">
      <c r="B83" s="48"/>
      <c r="I83" s="36"/>
    </row>
    <row r="84" ht="106.7443359375" customHeight="1">
      <c r="B84" s="49" t="s">
        <v>104</v>
      </c>
      <c r="C84" s="43" t="str">
        <f>HYPERLINK("#'XML-dokumentation'!A942", "Element av typen 'PIM2'")</f>
        <v>Element av typen 'PIM2'</v>
      </c>
      <c r="D84" s="41" t="s">
        <v>105</v>
      </c>
      <c r="E84" s="40"/>
      <c r="F84" s="40"/>
      <c r="G84" s="40"/>
      <c r="H84" s="40"/>
      <c r="I84" s="51"/>
    </row>
    <row r="85">
      <c r="B85" s="48"/>
      <c r="C85" s="44" t="s">
        <v>56</v>
      </c>
      <c r="I85" s="36"/>
    </row>
    <row r="86">
      <c r="B86" s="48"/>
      <c r="I86" s="36"/>
    </row>
    <row r="87" ht="48.879766845703124" customHeight="1">
      <c r="B87" s="49" t="s">
        <v>106</v>
      </c>
      <c r="C87" s="43" t="str">
        <f>HYPERLINK("#'XML-dokumentation'!A1040", "Element av typen 'PIM3'")</f>
        <v>Element av typen 'PIM3'</v>
      </c>
      <c r="D87" s="41" t="s">
        <v>107</v>
      </c>
      <c r="E87" s="40"/>
      <c r="F87" s="40"/>
      <c r="G87" s="40"/>
      <c r="H87" s="40"/>
      <c r="I87" s="51"/>
    </row>
    <row r="88">
      <c r="B88" s="48"/>
      <c r="C88" s="44" t="s">
        <v>56</v>
      </c>
      <c r="I88" s="36"/>
    </row>
    <row r="89">
      <c r="B89" s="48"/>
      <c r="I89" s="36"/>
    </row>
    <row r="90" ht="34.413623046875" customHeight="1">
      <c r="B90" s="49" t="s">
        <v>108</v>
      </c>
      <c r="C90" s="43" t="str">
        <f>HYPERLINK("#'XML-dokumentation'!A1156", "Element av typen 'SOFAData'")</f>
        <v>Element av typen 'SOFAData'</v>
      </c>
      <c r="D90" s="41" t="s">
        <v>109</v>
      </c>
      <c r="E90" s="40"/>
      <c r="F90" s="40"/>
      <c r="G90" s="40"/>
      <c r="H90" s="40"/>
      <c r="I90" s="51"/>
    </row>
    <row r="91">
      <c r="B91" s="48"/>
      <c r="C91" s="44" t="s">
        <v>56</v>
      </c>
      <c r="I91" s="36"/>
    </row>
    <row r="92">
      <c r="B92" s="48"/>
      <c r="I92" s="36"/>
    </row>
    <row r="93" ht="63.34591064453125" customHeight="1">
      <c r="B93" s="49" t="s">
        <v>110</v>
      </c>
      <c r="C93" s="42" t="str">
        <f>HYPERLINK("#'XML-dokumentation'!A1183", "Ett eller flera element av typen 'DagligSOFA' 
 i element '&lt;DagligSOFA&gt;'")</f>
        <v>Ett eller flera element av typen 'DagligSOFA' 
 i element '&lt;DagligSOFA&gt;'</v>
      </c>
      <c r="D93" s="41" t="s">
        <v>111</v>
      </c>
      <c r="E93" s="40"/>
      <c r="F93" s="40"/>
      <c r="G93" s="40"/>
      <c r="H93" s="40"/>
      <c r="I93" s="51"/>
      <c r="J93" s="39" t="str">
        <f>HYPERLINK("#'Ändringshistorik'!C25", "Ändringshistorik: [17]")</f>
        <v>Ändringshistorik: [17]</v>
      </c>
    </row>
    <row r="94">
      <c r="B94" s="48"/>
      <c r="C94" s="44" t="s">
        <v>56</v>
      </c>
      <c r="I94" s="36"/>
    </row>
    <row r="95">
      <c r="B95" s="48"/>
      <c r="I95" s="36"/>
    </row>
    <row r="96" ht="34.413623046875" customHeight="1">
      <c r="B96" s="49" t="s">
        <v>112</v>
      </c>
      <c r="C96" s="43" t="str">
        <f>HYPERLINK("#'XML-dokumentation'!A1359", "Element av typen 'Avliden2009'")</f>
        <v>Element av typen 'Avliden2009'</v>
      </c>
      <c r="D96" s="41" t="s">
        <v>113</v>
      </c>
      <c r="E96" s="40"/>
      <c r="F96" s="40"/>
      <c r="G96" s="40"/>
      <c r="H96" s="40"/>
      <c r="I96" s="51"/>
    </row>
    <row r="97">
      <c r="B97" s="48"/>
      <c r="C97" s="44" t="s">
        <v>56</v>
      </c>
      <c r="I97" s="36"/>
    </row>
    <row r="98">
      <c r="B98" s="48"/>
      <c r="I98" s="36"/>
    </row>
    <row r="99" ht="34.413623046875" customHeight="1">
      <c r="B99" s="49" t="s">
        <v>114</v>
      </c>
      <c r="C99" s="43" t="str">
        <f>HYPERLINK("#'XML-dokumentation'!A1448", "Element av typen 'Avliden2016'")</f>
        <v>Element av typen 'Avliden2016'</v>
      </c>
      <c r="D99" s="41" t="s">
        <v>115</v>
      </c>
      <c r="E99" s="40"/>
      <c r="F99" s="40"/>
      <c r="G99" s="40"/>
      <c r="H99" s="40"/>
      <c r="I99" s="51"/>
    </row>
    <row r="100">
      <c r="B100" s="48"/>
      <c r="C100" s="44" t="s">
        <v>56</v>
      </c>
      <c r="I100" s="36"/>
    </row>
    <row r="101">
      <c r="B101" s="48"/>
      <c r="I101" s="36"/>
    </row>
    <row r="102" ht="19.947476196289063" customHeight="1">
      <c r="B102" s="49" t="s">
        <v>116</v>
      </c>
      <c r="C102" s="43" t="str">
        <f>HYPERLINK("#'XML-dokumentation'!A1549", "Element av typen 'Avliden2020'")</f>
        <v>Element av typen 'Avliden2020'</v>
      </c>
      <c r="D102" s="41" t="s">
        <v>117</v>
      </c>
      <c r="E102" s="40"/>
      <c r="F102" s="40"/>
      <c r="G102" s="40"/>
      <c r="H102" s="40"/>
      <c r="I102" s="51"/>
    </row>
    <row r="103">
      <c r="B103" s="48"/>
      <c r="C103" s="44" t="s">
        <v>56</v>
      </c>
      <c r="I103" s="36"/>
    </row>
    <row r="104">
      <c r="B104" s="48"/>
      <c r="I104" s="36"/>
    </row>
    <row r="105" ht="19.947476196289063" customHeight="1">
      <c r="B105" s="49" t="s">
        <v>118</v>
      </c>
      <c r="C105" s="43" t="str">
        <f>HYPERLINK("#'XML-dokumentation'!A1734", "Element av typen 'Avliden2024'")</f>
        <v>Element av typen 'Avliden2024'</v>
      </c>
      <c r="D105" s="41" t="s">
        <v>119</v>
      </c>
      <c r="E105" s="40"/>
      <c r="F105" s="40"/>
      <c r="G105" s="40"/>
      <c r="H105" s="40"/>
      <c r="I105" s="51"/>
      <c r="J105" s="39" t="str">
        <f>HYPERLINK("#'Ändringshistorik'!C26", "Ändringshistorik: [18] ,[22] ,[23] ,[24]")</f>
        <v>Ändringshistorik: [18] ,[22] ,[23] ,[24]</v>
      </c>
    </row>
    <row r="106">
      <c r="B106" s="48"/>
      <c r="C106" s="44" t="s">
        <v>56</v>
      </c>
      <c r="I106" s="36"/>
    </row>
    <row r="107">
      <c r="B107" s="48"/>
      <c r="I107" s="36"/>
    </row>
    <row r="108" ht="92.2781982421875" customHeight="1">
      <c r="B108" s="49" t="s">
        <v>120</v>
      </c>
      <c r="C108" s="43" t="str">
        <f>HYPERLINK("#'XML-dokumentation'!A1960", "Element av typen 'ViktOchLängd'")</f>
        <v>Element av typen 'ViktOchLängd'</v>
      </c>
      <c r="D108" s="41" t="s">
        <v>121</v>
      </c>
      <c r="E108" s="40"/>
      <c r="F108" s="40"/>
      <c r="G108" s="40"/>
      <c r="H108" s="40"/>
      <c r="I108" s="51"/>
    </row>
    <row r="109">
      <c r="B109" s="48"/>
      <c r="C109" s="44" t="s">
        <v>56</v>
      </c>
      <c r="I109" s="36"/>
    </row>
    <row r="110">
      <c r="B110" s="48"/>
      <c r="I110" s="36"/>
    </row>
    <row r="111" ht="77.81205444335937" customHeight="1">
      <c r="B111" s="49" t="s">
        <v>122</v>
      </c>
      <c r="C111" s="42" t="str">
        <f>HYPERLINK("#'XML-dokumentation'!A1999", "Ett eller flera element av typen 'Komplikation2012' 
 i element '&lt;Komplikation2012&gt;'")</f>
        <v>Ett eller flera element av typen 'Komplikation2012' 
 i element '&lt;Komplikation2012&gt;'</v>
      </c>
      <c r="D111" s="41" t="s">
        <v>123</v>
      </c>
      <c r="E111" s="40"/>
      <c r="F111" s="40"/>
      <c r="G111" s="40"/>
      <c r="H111" s="40"/>
      <c r="I111" s="51"/>
    </row>
    <row r="112">
      <c r="B112" s="48"/>
      <c r="C112" s="44" t="s">
        <v>56</v>
      </c>
      <c r="I112" s="36"/>
    </row>
    <row r="113">
      <c r="B113" s="48"/>
      <c r="I113" s="36"/>
    </row>
    <row r="114" ht="106.7443359375" customHeight="1">
      <c r="B114" s="49" t="s">
        <v>124</v>
      </c>
      <c r="C114" s="42" t="str">
        <f>HYPERLINK("#'XML-dokumentation'!A2029", "Ett eller flera element av typen 'VTS5' 
 i element '&lt;VTS&gt;'")</f>
        <v>Ett eller flera element av typen 'VTS5' 
 i element '&lt;VTS&gt;'</v>
      </c>
      <c r="D114" s="41" t="s">
        <v>125</v>
      </c>
      <c r="E114" s="40"/>
      <c r="F114" s="40"/>
      <c r="G114" s="40"/>
      <c r="H114" s="40"/>
      <c r="I114" s="51"/>
    </row>
    <row r="115">
      <c r="B115" s="48"/>
      <c r="C115" s="44" t="s">
        <v>56</v>
      </c>
      <c r="I115" s="36"/>
    </row>
    <row r="116">
      <c r="B116" s="48"/>
      <c r="I116" s="36"/>
    </row>
    <row r="117" ht="92.2781982421875" customHeight="1">
      <c r="B117" s="49" t="s">
        <v>126</v>
      </c>
      <c r="C117" s="42" t="str">
        <f>HYPERLINK("#'XML-dokumentation'!A2126", "Ett eller flera element av typen 'VTS2014' 
 i element '&lt;VTS2014&gt;'")</f>
        <v>Ett eller flera element av typen 'VTS2014' 
 i element '&lt;VTS2014&gt;'</v>
      </c>
      <c r="D117" s="41" t="s">
        <v>127</v>
      </c>
      <c r="E117" s="40"/>
      <c r="F117" s="40"/>
      <c r="G117" s="40"/>
      <c r="H117" s="40"/>
      <c r="I117" s="51"/>
    </row>
    <row r="118">
      <c r="B118" s="48"/>
      <c r="C118" s="44" t="s">
        <v>56</v>
      </c>
      <c r="I118" s="36"/>
    </row>
    <row r="119">
      <c r="B119" s="48"/>
      <c r="I119" s="36"/>
    </row>
    <row r="120" ht="34.413623046875" customHeight="1">
      <c r="B120" s="49" t="s">
        <v>128</v>
      </c>
      <c r="C120" s="42" t="str">
        <f>HYPERLINK("#'XML-dokumentation'!A2218", "Ett eller flera element av typen 'NEMS' 
 i element '&lt;NEMS&gt;'")</f>
        <v>Ett eller flera element av typen 'NEMS' 
 i element '&lt;NEMS&gt;'</v>
      </c>
      <c r="D120" s="41" t="s">
        <v>129</v>
      </c>
      <c r="E120" s="40"/>
      <c r="F120" s="40"/>
      <c r="G120" s="40"/>
      <c r="H120" s="40"/>
      <c r="I120" s="51"/>
    </row>
    <row r="121">
      <c r="B121" s="48"/>
      <c r="C121" s="44" t="s">
        <v>56</v>
      </c>
      <c r="I121" s="36"/>
    </row>
    <row r="122">
      <c r="B122" s="48"/>
      <c r="I122" s="36"/>
    </row>
    <row r="123" ht="135.67662353515624" customHeight="1">
      <c r="B123" s="49" t="s">
        <v>130</v>
      </c>
      <c r="C123" s="42" t="str">
        <f>HYPERLINK("#'XML-dokumentation'!A2280", "Ett eller flera element av typen 'Åtgärd' 
 i element '&lt;Åtgärd&gt;'")</f>
        <v>Ett eller flera element av typen 'Åtgärd' 
 i element '&lt;Åtgärd&gt;'</v>
      </c>
      <c r="D123" s="41" t="s">
        <v>131</v>
      </c>
      <c r="E123" s="40"/>
      <c r="F123" s="40"/>
      <c r="G123" s="40"/>
      <c r="H123" s="40"/>
      <c r="I123" s="51"/>
    </row>
    <row r="124">
      <c r="B124" s="48"/>
      <c r="C124" s="44" t="s">
        <v>56</v>
      </c>
      <c r="I124" s="36"/>
    </row>
    <row r="125">
      <c r="B125" s="48"/>
      <c r="I125" s="36"/>
    </row>
    <row r="126" ht="135.67662353515624" customHeight="1">
      <c r="B126" s="49" t="s">
        <v>132</v>
      </c>
      <c r="C126" s="42" t="str">
        <f>HYPERLINK("#'XML-dokumentation'!A2323", "Ett eller flera element av typen 'DiagnosKod' 
 i element '&lt;DiagnosKod&gt;'")</f>
        <v>Ett eller flera element av typen 'DiagnosKod' 
 i element '&lt;DiagnosKod&gt;'</v>
      </c>
      <c r="D126" s="41" t="s">
        <v>26</v>
      </c>
      <c r="E126" s="40"/>
      <c r="F126" s="40"/>
      <c r="G126" s="40"/>
      <c r="H126" s="40"/>
      <c r="I126" s="51"/>
    </row>
    <row r="127">
      <c r="B127" s="48"/>
      <c r="C127" s="44" t="s">
        <v>56</v>
      </c>
      <c r="I127" s="36"/>
    </row>
    <row r="128">
      <c r="B128" s="48"/>
      <c r="I128" s="36"/>
    </row>
    <row r="129" ht="34.413623046875" customHeight="1">
      <c r="B129" s="49" t="s">
        <v>133</v>
      </c>
      <c r="C129" s="42" t="str">
        <f>HYPERLINK("#'XML-dokumentation'!A2346", "Ett eller flera element av typen 'Sederingsmål' 
 i element '&lt;Sedering&gt;'")</f>
        <v>Ett eller flera element av typen 'Sederingsmål' 
 i element '&lt;Sedering&gt;'</v>
      </c>
      <c r="D129" s="41" t="s">
        <v>134</v>
      </c>
      <c r="E129" s="40"/>
      <c r="F129" s="40"/>
      <c r="G129" s="40"/>
      <c r="H129" s="40"/>
      <c r="I129" s="51"/>
    </row>
    <row r="130">
      <c r="B130" s="48"/>
      <c r="C130" s="44" t="s">
        <v>56</v>
      </c>
      <c r="I130" s="36"/>
    </row>
    <row r="131">
      <c r="B131" s="48"/>
      <c r="I131" s="36"/>
    </row>
    <row r="132" ht="34.413623046875" customHeight="1">
      <c r="B132" s="49" t="s">
        <v>135</v>
      </c>
      <c r="C132" s="42" t="str">
        <f>HYPERLINK("#'XML-dokumentation'!A2390", "Ett eller flera element av typen 'OmvårdnadSmärta' 
 i element '&lt;Pass&gt;'")</f>
        <v>Ett eller flera element av typen 'OmvårdnadSmärta' 
 i element '&lt;Pass&gt;'</v>
      </c>
      <c r="D132" s="41" t="s">
        <v>136</v>
      </c>
      <c r="E132" s="40"/>
      <c r="F132" s="40"/>
      <c r="G132" s="40"/>
      <c r="H132" s="40"/>
      <c r="I132" s="51"/>
      <c r="J132" s="39" t="str">
        <f>HYPERLINK("#'Ändringshistorik'!C33", "Ändringshistorik: [3] ,[13] ,[14]")</f>
        <v>Ändringshistorik: [3] ,[13] ,[14]</v>
      </c>
    </row>
    <row r="133">
      <c r="B133" s="48"/>
      <c r="C133" s="44" t="s">
        <v>56</v>
      </c>
      <c r="I133" s="36"/>
    </row>
    <row r="134">
      <c r="B134" s="48"/>
      <c r="I134" s="36"/>
    </row>
    <row r="135" ht="34.413623046875" customHeight="1">
      <c r="B135" s="49" t="s">
        <v>137</v>
      </c>
      <c r="C135" s="42" t="str">
        <f>HYPERLINK("#'XML-dokumentation'!A2482", "Ett eller flera element av typen 'OmvårdnadSedering' 
 i element '&lt;Pass&gt;'")</f>
        <v>Ett eller flera element av typen 'OmvårdnadSedering' 
 i element '&lt;Pass&gt;'</v>
      </c>
      <c r="D135" s="41" t="s">
        <v>138</v>
      </c>
      <c r="E135" s="40"/>
      <c r="F135" s="40"/>
      <c r="G135" s="40"/>
      <c r="H135" s="40"/>
      <c r="I135" s="51"/>
      <c r="J135" s="39" t="str">
        <f>HYPERLINK("#'Ändringshistorik'!C34", "Ändringshistorik: [4] ,[15]")</f>
        <v>Ändringshistorik: [4] ,[15]</v>
      </c>
    </row>
    <row r="136">
      <c r="B136" s="48"/>
      <c r="C136" s="44" t="s">
        <v>56</v>
      </c>
      <c r="I136" s="36"/>
    </row>
    <row r="137">
      <c r="B137" s="48"/>
      <c r="I137" s="36"/>
    </row>
    <row r="138" ht="34.413623046875" customHeight="1">
      <c r="B138" s="49" t="s">
        <v>139</v>
      </c>
      <c r="C138" s="42" t="str">
        <f>HYPERLINK("#'XML-dokumentation'!A2591", "Ett eller flera element av typen 'OmvårdnadDelirium' 
 i element '&lt;Pass&gt;'")</f>
        <v>Ett eller flera element av typen 'OmvårdnadDelirium' 
 i element '&lt;Pass&gt;'</v>
      </c>
      <c r="D138" s="41" t="s">
        <v>140</v>
      </c>
      <c r="E138" s="40"/>
      <c r="F138" s="40"/>
      <c r="G138" s="40"/>
      <c r="H138" s="40"/>
      <c r="I138" s="51"/>
      <c r="J138" s="39" t="str">
        <f>HYPERLINK("#'Ändringshistorik'!C35", "Ändringshistorik: [5] ,[16]")</f>
        <v>Ändringshistorik: [5] ,[16]</v>
      </c>
    </row>
    <row r="139">
      <c r="B139" s="48"/>
      <c r="C139" s="44" t="s">
        <v>56</v>
      </c>
      <c r="I139" s="36"/>
    </row>
    <row r="140">
      <c r="B140" s="50"/>
      <c r="C140" s="31"/>
      <c r="D140" s="31"/>
      <c r="E140" s="31"/>
      <c r="F140" s="31"/>
      <c r="G140" s="31"/>
      <c r="H140" s="31"/>
      <c r="I140" s="37"/>
    </row>
    <row r="141"/>
    <row r="142">
      <c r="B142" s="4" t="s">
        <v>78</v>
      </c>
    </row>
    <row r="143" ht="19.947476196289063" customHeight="1">
      <c r="B143" s="32" t="s">
        <v>141</v>
      </c>
      <c r="C143" s="46" t="s">
        <v>142</v>
      </c>
      <c r="D143" s="30"/>
      <c r="E143" s="30"/>
      <c r="F143" s="30"/>
      <c r="G143" s="30"/>
      <c r="H143" s="30"/>
      <c r="I143" s="35"/>
    </row>
    <row r="144" ht="19.947476196289063" customHeight="1">
      <c r="B144" s="58" t="s">
        <v>143</v>
      </c>
      <c r="C144" s="41" t="s">
        <v>144</v>
      </c>
      <c r="D144" s="40"/>
      <c r="I144" s="36"/>
    </row>
    <row r="145" ht="19.947476196289063" customHeight="1">
      <c r="B145" s="58" t="s">
        <v>145</v>
      </c>
      <c r="C145" s="41" t="s">
        <v>146</v>
      </c>
      <c r="D145" s="40"/>
      <c r="I145" s="36"/>
      <c r="J145" s="39" t="str">
        <f>HYPERLINK("#'Ändringshistorik'!C27", "Ändringshistorik: [19]")</f>
        <v>Ändringshistorik: [19]</v>
      </c>
    </row>
    <row r="146" ht="19.947476196289063" customHeight="1">
      <c r="B146" s="59" t="s">
        <v>147</v>
      </c>
      <c r="C146" s="56" t="s">
        <v>148</v>
      </c>
      <c r="D146" s="57"/>
      <c r="E146" s="31"/>
      <c r="F146" s="31"/>
      <c r="G146" s="31"/>
      <c r="H146" s="31"/>
      <c r="I146" s="37"/>
    </row>
    <row r="147"/>
    <row r="148"/>
    <row r="149"/>
    <row r="150" ht="19.947476196289063" customHeight="1">
      <c r="A150" s="9" t="s">
        <v>4</v>
      </c>
    </row>
    <row r="151">
      <c r="A151" s="38" t="s">
        <v>149</v>
      </c>
      <c r="B151" s="4" t="s">
        <v>45</v>
      </c>
    </row>
    <row r="152" ht="92.2781982421875" customHeight="1">
      <c r="B152" s="47" t="s">
        <v>150</v>
      </c>
      <c r="C152" s="45" t="s">
        <v>47</v>
      </c>
      <c r="D152" s="46" t="s">
        <v>151</v>
      </c>
      <c r="E152" s="30"/>
      <c r="F152" s="30"/>
      <c r="G152" s="30"/>
      <c r="H152" s="30"/>
      <c r="I152" s="35"/>
    </row>
    <row r="153" ht="19.947476196289063" customHeight="1">
      <c r="B153" s="48"/>
      <c r="C153" s="3" t="s">
        <v>152</v>
      </c>
      <c r="D153" s="9" t="s">
        <v>153</v>
      </c>
      <c r="I153" s="36"/>
    </row>
    <row r="154" ht="19.947476196289063" customHeight="1">
      <c r="B154" s="48"/>
      <c r="C154" s="3" t="s">
        <v>154</v>
      </c>
      <c r="D154" s="9" t="s">
        <v>155</v>
      </c>
      <c r="I154" s="36"/>
    </row>
    <row r="155" ht="19.947476196289063" customHeight="1">
      <c r="B155" s="48"/>
      <c r="C155" s="3" t="s">
        <v>156</v>
      </c>
      <c r="D155" s="9" t="s">
        <v>157</v>
      </c>
      <c r="I155" s="36"/>
    </row>
    <row r="156" ht="19.947476196289063" customHeight="1">
      <c r="B156" s="48"/>
      <c r="C156" s="3" t="s">
        <v>158</v>
      </c>
      <c r="D156" s="9" t="s">
        <v>159</v>
      </c>
      <c r="I156" s="36"/>
    </row>
    <row r="157">
      <c r="B157" s="48"/>
      <c r="I157" s="36"/>
    </row>
    <row r="158">
      <c r="B158" s="48"/>
      <c r="C158" s="7" t="s">
        <v>51</v>
      </c>
      <c r="I158" s="36"/>
    </row>
    <row r="159">
      <c r="B159" s="48"/>
      <c r="I159" s="36"/>
    </row>
    <row r="160" ht="77.81205444335937" customHeight="1">
      <c r="B160" s="49" t="s">
        <v>160</v>
      </c>
      <c r="C160" s="43" t="s">
        <v>65</v>
      </c>
      <c r="D160" s="41" t="s">
        <v>161</v>
      </c>
      <c r="E160" s="40"/>
      <c r="F160" s="40"/>
      <c r="G160" s="40"/>
      <c r="H160" s="40"/>
      <c r="I160" s="51"/>
    </row>
    <row r="161">
      <c r="B161" s="48"/>
      <c r="C161" s="3" t="s">
        <v>162</v>
      </c>
      <c r="I161" s="36"/>
    </row>
    <row r="162">
      <c r="B162" s="48"/>
      <c r="I162" s="36"/>
    </row>
    <row r="163">
      <c r="B163" s="48"/>
      <c r="C163" s="7" t="s">
        <v>51</v>
      </c>
      <c r="I163" s="36"/>
    </row>
    <row r="164">
      <c r="B164" s="48"/>
      <c r="I164" s="36"/>
    </row>
    <row r="165" ht="150.1427734375" customHeight="1">
      <c r="B165" s="49" t="s">
        <v>163</v>
      </c>
      <c r="C165" s="42" t="s">
        <v>47</v>
      </c>
      <c r="D165" s="41" t="s">
        <v>164</v>
      </c>
      <c r="E165" s="40"/>
      <c r="F165" s="40"/>
      <c r="G165" s="40"/>
      <c r="H165" s="40"/>
      <c r="I165" s="51"/>
    </row>
    <row r="166" ht="19.947476196289063" customHeight="1">
      <c r="B166" s="48"/>
      <c r="C166" s="3" t="s">
        <v>165</v>
      </c>
      <c r="D166" s="9" t="s">
        <v>166</v>
      </c>
      <c r="I166" s="36"/>
    </row>
    <row r="167" ht="19.947476196289063" customHeight="1">
      <c r="B167" s="48"/>
      <c r="C167" s="3" t="s">
        <v>167</v>
      </c>
      <c r="D167" s="9" t="s">
        <v>168</v>
      </c>
      <c r="I167" s="36"/>
    </row>
    <row r="168" ht="34.413623046875" customHeight="1">
      <c r="B168" s="48"/>
      <c r="C168" s="3" t="s">
        <v>169</v>
      </c>
      <c r="D168" s="9" t="s">
        <v>170</v>
      </c>
      <c r="I168" s="36"/>
    </row>
    <row r="169">
      <c r="B169" s="48"/>
      <c r="I169" s="36"/>
    </row>
    <row r="170">
      <c r="B170" s="48"/>
      <c r="C170" s="44" t="s">
        <v>56</v>
      </c>
      <c r="I170" s="36"/>
    </row>
    <row r="171">
      <c r="B171" s="48"/>
      <c r="I171" s="36"/>
    </row>
    <row r="172" ht="77.81205444335937" customHeight="1">
      <c r="B172" s="49" t="s">
        <v>171</v>
      </c>
      <c r="C172" s="43" t="s">
        <v>69</v>
      </c>
      <c r="D172" s="41" t="s">
        <v>172</v>
      </c>
      <c r="E172" s="40"/>
      <c r="F172" s="40"/>
      <c r="G172" s="40"/>
      <c r="H172" s="40"/>
      <c r="I172" s="51"/>
    </row>
    <row r="173">
      <c r="B173" s="48"/>
      <c r="I173" s="36"/>
    </row>
    <row r="174">
      <c r="B174" s="48"/>
      <c r="C174" s="44" t="s">
        <v>56</v>
      </c>
      <c r="I174" s="36"/>
    </row>
    <row r="175">
      <c r="B175" s="48"/>
      <c r="I175" s="36"/>
    </row>
    <row r="176" ht="77.81205444335937" customHeight="1">
      <c r="B176" s="49" t="s">
        <v>173</v>
      </c>
      <c r="C176" s="43" t="s">
        <v>174</v>
      </c>
      <c r="D176" s="41" t="s">
        <v>175</v>
      </c>
      <c r="E176" s="40"/>
      <c r="F176" s="40"/>
      <c r="G176" s="40"/>
      <c r="H176" s="40"/>
      <c r="I176" s="51"/>
    </row>
    <row r="177">
      <c r="B177" s="48"/>
      <c r="C177" s="3" t="s">
        <v>176</v>
      </c>
      <c r="I177" s="36"/>
    </row>
    <row r="178">
      <c r="B178" s="48"/>
      <c r="I178" s="36"/>
    </row>
    <row r="179">
      <c r="B179" s="48"/>
      <c r="C179" s="7" t="s">
        <v>51</v>
      </c>
      <c r="I179" s="36"/>
    </row>
    <row r="180">
      <c r="B180" s="48"/>
      <c r="I180" s="36"/>
    </row>
    <row r="181" ht="92.2781982421875" customHeight="1">
      <c r="B181" s="49" t="s">
        <v>177</v>
      </c>
      <c r="C181" s="43" t="s">
        <v>174</v>
      </c>
      <c r="D181" s="41" t="s">
        <v>178</v>
      </c>
      <c r="E181" s="40"/>
      <c r="F181" s="40"/>
      <c r="G181" s="40"/>
      <c r="H181" s="40"/>
      <c r="I181" s="51"/>
    </row>
    <row r="182">
      <c r="B182" s="48"/>
      <c r="C182" s="3" t="s">
        <v>179</v>
      </c>
      <c r="I182" s="36"/>
    </row>
    <row r="183">
      <c r="B183" s="48"/>
      <c r="I183" s="36"/>
    </row>
    <row r="184">
      <c r="B184" s="48"/>
      <c r="C184" s="44" t="s">
        <v>56</v>
      </c>
      <c r="I184" s="36"/>
    </row>
    <row r="185">
      <c r="B185" s="48"/>
      <c r="I185" s="36"/>
    </row>
    <row r="186" ht="19.947476196289063" customHeight="1">
      <c r="B186" s="49" t="s">
        <v>180</v>
      </c>
      <c r="C186" s="43" t="s">
        <v>174</v>
      </c>
      <c r="D186" s="41" t="s">
        <v>181</v>
      </c>
      <c r="E186" s="40"/>
      <c r="F186" s="40"/>
      <c r="G186" s="40"/>
      <c r="H186" s="40"/>
      <c r="I186" s="51"/>
    </row>
    <row r="187">
      <c r="B187" s="48"/>
      <c r="C187" s="3" t="s">
        <v>182</v>
      </c>
      <c r="I187" s="36"/>
    </row>
    <row r="188">
      <c r="B188" s="48"/>
      <c r="I188" s="36"/>
    </row>
    <row r="189">
      <c r="B189" s="48"/>
      <c r="C189" s="44" t="s">
        <v>56</v>
      </c>
      <c r="I189" s="36"/>
    </row>
    <row r="190">
      <c r="B190" s="50"/>
      <c r="C190" s="31"/>
      <c r="D190" s="31"/>
      <c r="E190" s="31"/>
      <c r="F190" s="31"/>
      <c r="G190" s="31"/>
      <c r="H190" s="31"/>
      <c r="I190" s="37"/>
    </row>
    <row r="191"/>
    <row r="192">
      <c r="B192" s="4" t="s">
        <v>75</v>
      </c>
    </row>
    <row r="193" ht="19.947476196289063" customHeight="1">
      <c r="B193" s="32" t="s">
        <v>183</v>
      </c>
      <c r="C193" s="46" t="s">
        <v>184</v>
      </c>
      <c r="D193" s="30"/>
      <c r="E193" s="30"/>
      <c r="F193" s="30"/>
      <c r="G193" s="30"/>
      <c r="H193" s="30"/>
      <c r="I193" s="35"/>
    </row>
    <row r="194" ht="19.947476196289063" customHeight="1">
      <c r="B194" s="58" t="s">
        <v>185</v>
      </c>
      <c r="C194" s="41" t="s">
        <v>186</v>
      </c>
      <c r="D194" s="40"/>
      <c r="I194" s="36"/>
    </row>
    <row r="195" ht="19.947476196289063" customHeight="1">
      <c r="B195" s="59" t="s">
        <v>187</v>
      </c>
      <c r="C195" s="56" t="s">
        <v>188</v>
      </c>
      <c r="D195" s="57"/>
      <c r="E195" s="31"/>
      <c r="F195" s="31"/>
      <c r="G195" s="31"/>
      <c r="H195" s="31"/>
      <c r="I195" s="37"/>
    </row>
    <row r="196"/>
    <row r="197">
      <c r="B197" s="4" t="s">
        <v>78</v>
      </c>
    </row>
    <row r="198" ht="92.2781982421875" customHeight="1">
      <c r="B198" s="32" t="s">
        <v>189</v>
      </c>
      <c r="C198" s="46" t="s">
        <v>190</v>
      </c>
      <c r="D198" s="30"/>
      <c r="E198" s="30"/>
      <c r="F198" s="30"/>
      <c r="G198" s="30"/>
      <c r="H198" s="30"/>
      <c r="I198" s="35"/>
    </row>
    <row r="199" ht="19.947476196289063" customHeight="1">
      <c r="B199" s="58" t="s">
        <v>191</v>
      </c>
      <c r="C199" s="41" t="s">
        <v>192</v>
      </c>
      <c r="D199" s="40"/>
      <c r="I199" s="36"/>
    </row>
    <row r="200" ht="19.947476196289063" customHeight="1">
      <c r="B200" s="58" t="s">
        <v>193</v>
      </c>
      <c r="C200" s="41" t="s">
        <v>194</v>
      </c>
      <c r="D200" s="40"/>
      <c r="I200" s="36"/>
    </row>
    <row r="201" ht="34.413623046875" customHeight="1">
      <c r="B201" s="58" t="s">
        <v>195</v>
      </c>
      <c r="C201" s="41" t="s">
        <v>196</v>
      </c>
      <c r="D201" s="40"/>
      <c r="I201" s="36"/>
    </row>
    <row r="202" ht="19.947476196289063" customHeight="1">
      <c r="B202" s="58" t="s">
        <v>197</v>
      </c>
      <c r="C202" s="41" t="s">
        <v>198</v>
      </c>
      <c r="D202" s="40"/>
      <c r="I202" s="36"/>
    </row>
    <row r="203" ht="19.947476196289063" customHeight="1">
      <c r="B203" s="58" t="s">
        <v>199</v>
      </c>
      <c r="C203" s="41" t="s">
        <v>200</v>
      </c>
      <c r="D203" s="40"/>
      <c r="I203" s="36"/>
    </row>
    <row r="204" ht="34.413623046875" customHeight="1">
      <c r="B204" s="59" t="s">
        <v>201</v>
      </c>
      <c r="C204" s="56" t="s">
        <v>202</v>
      </c>
      <c r="D204" s="57"/>
      <c r="E204" s="31"/>
      <c r="F204" s="31"/>
      <c r="G204" s="31"/>
      <c r="H204" s="31"/>
      <c r="I204" s="37"/>
    </row>
    <row r="205"/>
    <row r="206"/>
    <row r="207"/>
    <row r="208" ht="19.947476196289063" customHeight="1">
      <c r="A208" s="9" t="s">
        <v>5</v>
      </c>
    </row>
    <row r="209">
      <c r="A209" s="38" t="s">
        <v>203</v>
      </c>
      <c r="B209" s="4" t="s">
        <v>45</v>
      </c>
    </row>
    <row r="210" ht="19.947477722167967" customHeight="1">
      <c r="B210" s="47" t="s">
        <v>204</v>
      </c>
      <c r="C210" s="60" t="s">
        <v>205</v>
      </c>
      <c r="D210" s="46" t="s">
        <v>206</v>
      </c>
      <c r="E210" s="30"/>
      <c r="F210" s="30"/>
      <c r="G210" s="30"/>
      <c r="H210" s="30"/>
      <c r="I210" s="35"/>
    </row>
    <row r="211">
      <c r="B211" s="48"/>
      <c r="I211" s="36"/>
    </row>
    <row r="212">
      <c r="B212" s="48"/>
      <c r="C212" s="7" t="s">
        <v>51</v>
      </c>
      <c r="I212" s="36"/>
    </row>
    <row r="213">
      <c r="B213" s="48"/>
      <c r="I213" s="36"/>
    </row>
    <row r="214" ht="48.879766845703124" customHeight="1">
      <c r="B214" s="49" t="s">
        <v>207</v>
      </c>
      <c r="C214" s="43" t="s">
        <v>205</v>
      </c>
      <c r="D214" s="41" t="s">
        <v>208</v>
      </c>
      <c r="E214" s="40"/>
      <c r="F214" s="40"/>
      <c r="G214" s="40"/>
      <c r="H214" s="40"/>
      <c r="I214" s="51"/>
    </row>
    <row r="215">
      <c r="B215" s="48"/>
      <c r="I215" s="36"/>
    </row>
    <row r="216">
      <c r="B216" s="48"/>
      <c r="C216" s="44" t="s">
        <v>56</v>
      </c>
      <c r="I216" s="36"/>
    </row>
    <row r="217">
      <c r="B217" s="48"/>
      <c r="I217" s="36"/>
    </row>
    <row r="218" ht="48.879766845703124" customHeight="1">
      <c r="B218" s="49" t="s">
        <v>209</v>
      </c>
      <c r="C218" s="43" t="s">
        <v>205</v>
      </c>
      <c r="D218" s="41" t="s">
        <v>210</v>
      </c>
      <c r="E218" s="40"/>
      <c r="F218" s="40"/>
      <c r="G218" s="40"/>
      <c r="H218" s="40"/>
      <c r="I218" s="51"/>
    </row>
    <row r="219">
      <c r="B219" s="48"/>
      <c r="I219" s="36"/>
    </row>
    <row r="220">
      <c r="B220" s="48"/>
      <c r="C220" s="44" t="s">
        <v>56</v>
      </c>
      <c r="I220" s="36"/>
    </row>
    <row r="221">
      <c r="B221" s="48"/>
      <c r="I221" s="36"/>
    </row>
    <row r="222" ht="208.0073486328125" customHeight="1">
      <c r="B222" s="49" t="s">
        <v>211</v>
      </c>
      <c r="C222" s="43" t="s">
        <v>65</v>
      </c>
      <c r="D222" s="41" t="s">
        <v>212</v>
      </c>
      <c r="E222" s="40"/>
      <c r="F222" s="40"/>
      <c r="G222" s="40"/>
      <c r="H222" s="40"/>
      <c r="I222" s="51"/>
    </row>
    <row r="223">
      <c r="B223" s="48"/>
      <c r="C223" s="3" t="s">
        <v>162</v>
      </c>
      <c r="I223" s="36"/>
    </row>
    <row r="224">
      <c r="B224" s="48"/>
      <c r="I224" s="36"/>
    </row>
    <row r="225">
      <c r="B225" s="48"/>
      <c r="C225" s="7" t="s">
        <v>51</v>
      </c>
      <c r="I225" s="36"/>
    </row>
    <row r="226">
      <c r="B226" s="48"/>
      <c r="I226" s="36"/>
    </row>
    <row r="227" ht="19.947476196289063" customHeight="1">
      <c r="B227" s="49" t="s">
        <v>213</v>
      </c>
      <c r="C227" s="42" t="s">
        <v>47</v>
      </c>
      <c r="D227" s="41" t="s">
        <v>214</v>
      </c>
      <c r="E227" s="40"/>
      <c r="F227" s="40"/>
      <c r="G227" s="40"/>
      <c r="H227" s="40"/>
      <c r="I227" s="51"/>
    </row>
    <row r="228" ht="19.947476196289063" customHeight="1">
      <c r="B228" s="48"/>
      <c r="C228" s="3" t="s">
        <v>215</v>
      </c>
      <c r="D228" s="9" t="s">
        <v>216</v>
      </c>
      <c r="I228" s="36"/>
    </row>
    <row r="229" ht="19.947476196289063" customHeight="1">
      <c r="B229" s="48"/>
      <c r="C229" s="3" t="s">
        <v>217</v>
      </c>
      <c r="D229" s="9" t="s">
        <v>218</v>
      </c>
      <c r="I229" s="36"/>
    </row>
    <row r="230" ht="19.947476196289063" customHeight="1">
      <c r="B230" s="48"/>
      <c r="C230" s="3" t="s">
        <v>219</v>
      </c>
      <c r="D230" s="9" t="s">
        <v>220</v>
      </c>
      <c r="I230" s="36"/>
    </row>
    <row r="231" ht="19.947476196289063" customHeight="1">
      <c r="B231" s="48"/>
      <c r="C231" s="3" t="s">
        <v>221</v>
      </c>
      <c r="D231" s="9" t="s">
        <v>222</v>
      </c>
      <c r="I231" s="36"/>
    </row>
    <row r="232" ht="19.947476196289063" customHeight="1">
      <c r="B232" s="48"/>
      <c r="C232" s="3" t="s">
        <v>223</v>
      </c>
      <c r="D232" s="9" t="s">
        <v>224</v>
      </c>
      <c r="I232" s="36"/>
    </row>
    <row r="233" ht="19.947476196289063" customHeight="1">
      <c r="B233" s="48"/>
      <c r="C233" s="3" t="s">
        <v>225</v>
      </c>
      <c r="D233" s="9" t="s">
        <v>226</v>
      </c>
      <c r="I233" s="36"/>
    </row>
    <row r="234">
      <c r="B234" s="48"/>
      <c r="I234" s="36"/>
    </row>
    <row r="235">
      <c r="B235" s="48"/>
      <c r="C235" s="7" t="s">
        <v>51</v>
      </c>
      <c r="I235" s="36"/>
    </row>
    <row r="236">
      <c r="B236" s="48"/>
      <c r="I236" s="36"/>
    </row>
    <row r="237" ht="19.947476196289063" customHeight="1">
      <c r="B237" s="49" t="s">
        <v>227</v>
      </c>
      <c r="C237" s="42" t="s">
        <v>47</v>
      </c>
      <c r="D237" s="41" t="s">
        <v>228</v>
      </c>
      <c r="E237" s="40"/>
      <c r="F237" s="40"/>
      <c r="G237" s="40"/>
      <c r="H237" s="40"/>
      <c r="I237" s="51"/>
    </row>
    <row r="238" ht="19.947476196289063" customHeight="1">
      <c r="B238" s="48"/>
      <c r="C238" s="3" t="s">
        <v>229</v>
      </c>
      <c r="D238" s="9" t="s">
        <v>230</v>
      </c>
      <c r="I238" s="36"/>
    </row>
    <row r="239" ht="19.947476196289063" customHeight="1">
      <c r="B239" s="48"/>
      <c r="C239" s="3" t="s">
        <v>231</v>
      </c>
      <c r="D239" s="9" t="s">
        <v>232</v>
      </c>
      <c r="I239" s="36"/>
    </row>
    <row r="240" ht="19.947476196289063" customHeight="1">
      <c r="B240" s="48"/>
      <c r="C240" s="3" t="s">
        <v>233</v>
      </c>
      <c r="D240" s="9" t="s">
        <v>234</v>
      </c>
      <c r="I240" s="36"/>
    </row>
    <row r="241" ht="19.947476196289063" customHeight="1">
      <c r="B241" s="48"/>
      <c r="C241" s="3" t="s">
        <v>235</v>
      </c>
      <c r="D241" s="9" t="s">
        <v>236</v>
      </c>
      <c r="I241" s="36"/>
    </row>
    <row r="242" ht="19.947476196289063" customHeight="1">
      <c r="B242" s="48"/>
      <c r="C242" s="3" t="s">
        <v>237</v>
      </c>
      <c r="D242" s="9" t="s">
        <v>238</v>
      </c>
      <c r="I242" s="36"/>
    </row>
    <row r="243" ht="19.947476196289063" customHeight="1">
      <c r="B243" s="48"/>
      <c r="C243" s="3" t="s">
        <v>239</v>
      </c>
      <c r="D243" s="9" t="s">
        <v>240</v>
      </c>
      <c r="I243" s="36"/>
    </row>
    <row r="244" ht="19.947476196289063" customHeight="1">
      <c r="B244" s="48"/>
      <c r="C244" s="3" t="s">
        <v>241</v>
      </c>
      <c r="D244" s="9" t="s">
        <v>242</v>
      </c>
      <c r="I244" s="36"/>
    </row>
    <row r="245" ht="19.947476196289063" customHeight="1">
      <c r="B245" s="48"/>
      <c r="C245" s="3" t="s">
        <v>243</v>
      </c>
      <c r="D245" s="9" t="s">
        <v>244</v>
      </c>
      <c r="I245" s="36"/>
    </row>
    <row r="246" ht="19.947476196289063" customHeight="1">
      <c r="B246" s="48"/>
      <c r="C246" s="3" t="s">
        <v>245</v>
      </c>
      <c r="D246" s="9" t="s">
        <v>246</v>
      </c>
      <c r="I246" s="36"/>
    </row>
    <row r="247" ht="19.947476196289063" customHeight="1">
      <c r="B247" s="48"/>
      <c r="C247" s="3" t="s">
        <v>247</v>
      </c>
      <c r="D247" s="9" t="s">
        <v>248</v>
      </c>
      <c r="I247" s="36"/>
    </row>
    <row r="248" ht="19.947476196289063" customHeight="1">
      <c r="B248" s="48"/>
      <c r="C248" s="3" t="s">
        <v>249</v>
      </c>
      <c r="D248" s="9" t="s">
        <v>250</v>
      </c>
      <c r="I248" s="36"/>
    </row>
    <row r="249" ht="19.947476196289063" customHeight="1">
      <c r="B249" s="48"/>
      <c r="C249" s="3" t="s">
        <v>251</v>
      </c>
      <c r="D249" s="9" t="s">
        <v>252</v>
      </c>
      <c r="I249" s="36"/>
    </row>
    <row r="250" ht="19.947476196289063" customHeight="1">
      <c r="B250" s="48"/>
      <c r="C250" s="3" t="s">
        <v>253</v>
      </c>
      <c r="D250" s="9" t="s">
        <v>254</v>
      </c>
      <c r="I250" s="36"/>
    </row>
    <row r="251">
      <c r="B251" s="48"/>
      <c r="I251" s="36"/>
    </row>
    <row r="252">
      <c r="B252" s="48"/>
      <c r="C252" s="7" t="s">
        <v>51</v>
      </c>
      <c r="I252" s="36"/>
    </row>
    <row r="253">
      <c r="B253" s="48"/>
      <c r="I253" s="36"/>
    </row>
    <row r="254" ht="34.413623046875" customHeight="1">
      <c r="B254" s="49" t="s">
        <v>255</v>
      </c>
      <c r="C254" s="42" t="s">
        <v>47</v>
      </c>
      <c r="D254" s="41" t="s">
        <v>256</v>
      </c>
      <c r="E254" s="40"/>
      <c r="F254" s="40"/>
      <c r="G254" s="40"/>
      <c r="H254" s="40"/>
      <c r="I254" s="51"/>
    </row>
    <row r="255" ht="19.947476196289063" customHeight="1">
      <c r="B255" s="48"/>
      <c r="C255" s="3" t="s">
        <v>257</v>
      </c>
      <c r="D255" s="9" t="s">
        <v>258</v>
      </c>
      <c r="I255" s="36"/>
    </row>
    <row r="256" ht="19.947476196289063" customHeight="1">
      <c r="B256" s="48"/>
      <c r="C256" s="3" t="s">
        <v>259</v>
      </c>
      <c r="D256" s="9" t="s">
        <v>260</v>
      </c>
      <c r="I256" s="36"/>
    </row>
    <row r="257" ht="19.947476196289063" customHeight="1">
      <c r="B257" s="48"/>
      <c r="C257" s="3" t="s">
        <v>261</v>
      </c>
      <c r="D257" s="9" t="s">
        <v>262</v>
      </c>
      <c r="I257" s="36"/>
    </row>
    <row r="258">
      <c r="B258" s="48"/>
      <c r="I258" s="36"/>
    </row>
    <row r="259">
      <c r="B259" s="48"/>
      <c r="C259" s="44" t="s">
        <v>56</v>
      </c>
      <c r="I259" s="36"/>
    </row>
    <row r="260">
      <c r="B260" s="48"/>
      <c r="I260" s="36"/>
    </row>
    <row r="261" ht="34.413623046875" customHeight="1">
      <c r="B261" s="49" t="s">
        <v>263</v>
      </c>
      <c r="C261" s="43" t="s">
        <v>264</v>
      </c>
      <c r="D261" s="41" t="s">
        <v>265</v>
      </c>
      <c r="E261" s="40"/>
      <c r="F261" s="40"/>
      <c r="G261" s="40"/>
      <c r="H261" s="40"/>
      <c r="I261" s="51"/>
    </row>
    <row r="262">
      <c r="B262" s="48"/>
      <c r="C262" s="3" t="s">
        <v>266</v>
      </c>
      <c r="I262" s="36"/>
    </row>
    <row r="263">
      <c r="B263" s="48"/>
      <c r="I263" s="36"/>
    </row>
    <row r="264">
      <c r="B264" s="48"/>
      <c r="C264" s="7" t="s">
        <v>51</v>
      </c>
      <c r="I264" s="36"/>
    </row>
    <row r="265">
      <c r="B265" s="48"/>
      <c r="I265" s="36"/>
    </row>
    <row r="266" ht="135.67662353515624" customHeight="1">
      <c r="B266" s="49" t="s">
        <v>267</v>
      </c>
      <c r="C266" s="42" t="s">
        <v>47</v>
      </c>
      <c r="D266" s="41" t="s">
        <v>268</v>
      </c>
      <c r="E266" s="40"/>
      <c r="F266" s="40"/>
      <c r="G266" s="40"/>
      <c r="H266" s="40"/>
      <c r="I266" s="51"/>
    </row>
    <row r="267" ht="19.947476196289063" customHeight="1">
      <c r="B267" s="48"/>
      <c r="C267" s="3" t="s">
        <v>269</v>
      </c>
      <c r="D267" s="9" t="s">
        <v>270</v>
      </c>
      <c r="I267" s="36"/>
    </row>
    <row r="268" ht="19.947476196289063" customHeight="1">
      <c r="B268" s="48"/>
      <c r="C268" s="3" t="s">
        <v>271</v>
      </c>
      <c r="D268" s="9" t="s">
        <v>272</v>
      </c>
      <c r="I268" s="36"/>
    </row>
    <row r="269" ht="19.947476196289063" customHeight="1">
      <c r="B269" s="48"/>
      <c r="C269" s="3" t="s">
        <v>273</v>
      </c>
      <c r="D269" s="9" t="s">
        <v>274</v>
      </c>
      <c r="I269" s="36"/>
    </row>
    <row r="270">
      <c r="B270" s="48"/>
      <c r="I270" s="36"/>
    </row>
    <row r="271">
      <c r="B271" s="48"/>
      <c r="C271" s="44" t="s">
        <v>56</v>
      </c>
      <c r="I271" s="36"/>
    </row>
    <row r="272">
      <c r="B272" s="48"/>
      <c r="I272" s="36"/>
    </row>
    <row r="273" ht="222.473486328125" customHeight="1">
      <c r="B273" s="49" t="s">
        <v>275</v>
      </c>
      <c r="C273" s="43" t="s">
        <v>205</v>
      </c>
      <c r="D273" s="41" t="s">
        <v>276</v>
      </c>
      <c r="E273" s="40"/>
      <c r="F273" s="40"/>
      <c r="G273" s="40"/>
      <c r="H273" s="40"/>
      <c r="I273" s="51"/>
    </row>
    <row r="274">
      <c r="B274" s="48"/>
      <c r="I274" s="36"/>
    </row>
    <row r="275">
      <c r="B275" s="48"/>
      <c r="C275" s="44" t="s">
        <v>56</v>
      </c>
      <c r="I275" s="36"/>
    </row>
    <row r="276">
      <c r="B276" s="48"/>
      <c r="I276" s="36"/>
    </row>
    <row r="277" ht="19.947476196289063" customHeight="1">
      <c r="B277" s="49" t="s">
        <v>277</v>
      </c>
      <c r="C277" s="42" t="s">
        <v>47</v>
      </c>
      <c r="D277" s="41" t="s">
        <v>278</v>
      </c>
      <c r="E277" s="40"/>
      <c r="F277" s="40"/>
      <c r="G277" s="40"/>
      <c r="H277" s="40"/>
      <c r="I277" s="51"/>
    </row>
    <row r="278" ht="19.947476196289063" customHeight="1">
      <c r="B278" s="48"/>
      <c r="C278" s="3" t="s">
        <v>237</v>
      </c>
      <c r="D278" s="9" t="s">
        <v>279</v>
      </c>
      <c r="I278" s="36"/>
    </row>
    <row r="279" ht="19.947476196289063" customHeight="1">
      <c r="B279" s="48"/>
      <c r="C279" s="3" t="s">
        <v>235</v>
      </c>
      <c r="D279" s="9" t="s">
        <v>236</v>
      </c>
      <c r="I279" s="36"/>
    </row>
    <row r="280" ht="19.947476196289063" customHeight="1">
      <c r="B280" s="48"/>
      <c r="C280" s="3" t="s">
        <v>231</v>
      </c>
      <c r="D280" s="9" t="s">
        <v>280</v>
      </c>
      <c r="I280" s="36"/>
    </row>
    <row r="281" ht="19.947476196289063" customHeight="1">
      <c r="B281" s="48"/>
      <c r="C281" s="3" t="s">
        <v>247</v>
      </c>
      <c r="D281" s="9" t="s">
        <v>248</v>
      </c>
      <c r="I281" s="36"/>
    </row>
    <row r="282" ht="19.947476196289063" customHeight="1">
      <c r="B282" s="48"/>
      <c r="C282" s="3" t="s">
        <v>281</v>
      </c>
      <c r="D282" s="9" t="s">
        <v>282</v>
      </c>
      <c r="I282" s="36"/>
    </row>
    <row r="283" ht="19.947476196289063" customHeight="1">
      <c r="B283" s="48"/>
      <c r="C283" s="3" t="s">
        <v>283</v>
      </c>
      <c r="D283" s="9" t="s">
        <v>284</v>
      </c>
      <c r="I283" s="36"/>
    </row>
    <row r="284" ht="19.947476196289063" customHeight="1">
      <c r="B284" s="48"/>
      <c r="C284" s="3" t="s">
        <v>285</v>
      </c>
      <c r="D284" s="9" t="s">
        <v>286</v>
      </c>
      <c r="I284" s="36"/>
    </row>
    <row r="285" ht="19.947476196289063" customHeight="1">
      <c r="B285" s="48"/>
      <c r="C285" s="3" t="s">
        <v>251</v>
      </c>
      <c r="D285" s="9" t="s">
        <v>252</v>
      </c>
      <c r="I285" s="36"/>
    </row>
    <row r="286">
      <c r="B286" s="48"/>
      <c r="I286" s="36"/>
    </row>
    <row r="287">
      <c r="B287" s="48"/>
      <c r="C287" s="7" t="s">
        <v>51</v>
      </c>
      <c r="I287" s="36"/>
    </row>
    <row r="288">
      <c r="B288" s="48"/>
      <c r="I288" s="36"/>
    </row>
    <row r="289" ht="63.34591064453125" customHeight="1">
      <c r="B289" s="49" t="s">
        <v>287</v>
      </c>
      <c r="C289" s="42" t="s">
        <v>47</v>
      </c>
      <c r="D289" s="41" t="s">
        <v>288</v>
      </c>
      <c r="E289" s="40"/>
      <c r="F289" s="40"/>
      <c r="G289" s="40"/>
      <c r="H289" s="40"/>
      <c r="I289" s="51"/>
    </row>
    <row r="290" ht="19.947476196289063" customHeight="1">
      <c r="B290" s="48"/>
      <c r="C290" s="3" t="s">
        <v>257</v>
      </c>
      <c r="D290" s="9" t="s">
        <v>289</v>
      </c>
      <c r="I290" s="36"/>
    </row>
    <row r="291" ht="19.947476196289063" customHeight="1">
      <c r="B291" s="48"/>
      <c r="C291" s="3" t="s">
        <v>259</v>
      </c>
      <c r="D291" s="9" t="s">
        <v>290</v>
      </c>
      <c r="I291" s="36"/>
    </row>
    <row r="292" ht="19.947476196289063" customHeight="1">
      <c r="B292" s="48"/>
      <c r="C292" s="3" t="s">
        <v>261</v>
      </c>
      <c r="D292" s="9" t="s">
        <v>291</v>
      </c>
      <c r="I292" s="36"/>
    </row>
    <row r="293">
      <c r="B293" s="48"/>
      <c r="I293" s="36"/>
    </row>
    <row r="294">
      <c r="B294" s="48"/>
      <c r="C294" s="44" t="s">
        <v>56</v>
      </c>
      <c r="I294" s="36"/>
    </row>
    <row r="295">
      <c r="B295" s="48"/>
      <c r="I295" s="36"/>
    </row>
    <row r="296" ht="19.947476196289063" customHeight="1">
      <c r="B296" s="49" t="s">
        <v>292</v>
      </c>
      <c r="C296" s="42" t="s">
        <v>47</v>
      </c>
      <c r="D296" s="41" t="s">
        <v>293</v>
      </c>
      <c r="E296" s="40"/>
      <c r="F296" s="40"/>
      <c r="G296" s="40"/>
      <c r="H296" s="40"/>
      <c r="I296" s="51"/>
    </row>
    <row r="297" ht="19.947476196289063" customHeight="1">
      <c r="B297" s="48"/>
      <c r="C297" s="3" t="s">
        <v>285</v>
      </c>
      <c r="D297" s="9" t="s">
        <v>286</v>
      </c>
      <c r="I297" s="36"/>
    </row>
    <row r="298" ht="19.947476196289063" customHeight="1">
      <c r="B298" s="48"/>
      <c r="C298" s="3" t="s">
        <v>294</v>
      </c>
      <c r="D298" s="9" t="s">
        <v>295</v>
      </c>
      <c r="I298" s="36"/>
    </row>
    <row r="299" ht="19.947476196289063" customHeight="1">
      <c r="B299" s="48"/>
      <c r="C299" s="3" t="s">
        <v>283</v>
      </c>
      <c r="D299" s="9" t="s">
        <v>284</v>
      </c>
      <c r="I299" s="36"/>
    </row>
    <row r="300">
      <c r="B300" s="48"/>
      <c r="I300" s="36"/>
    </row>
    <row r="301">
      <c r="B301" s="48"/>
      <c r="C301" s="7" t="s">
        <v>51</v>
      </c>
      <c r="I301" s="36"/>
    </row>
    <row r="302">
      <c r="B302" s="48"/>
      <c r="I302" s="36"/>
    </row>
    <row r="303" ht="77.81205444335937" customHeight="1">
      <c r="B303" s="49" t="s">
        <v>296</v>
      </c>
      <c r="C303" s="43" t="s">
        <v>205</v>
      </c>
      <c r="D303" s="41" t="s">
        <v>297</v>
      </c>
      <c r="E303" s="40"/>
      <c r="F303" s="40"/>
      <c r="G303" s="40"/>
      <c r="H303" s="40"/>
      <c r="I303" s="51"/>
    </row>
    <row r="304">
      <c r="B304" s="48"/>
      <c r="I304" s="36"/>
    </row>
    <row r="305">
      <c r="B305" s="48"/>
      <c r="C305" s="44" t="s">
        <v>56</v>
      </c>
      <c r="I305" s="36"/>
    </row>
    <row r="306">
      <c r="B306" s="48"/>
      <c r="I306" s="36"/>
    </row>
    <row r="307" ht="19.947476196289063" customHeight="1">
      <c r="B307" s="49" t="s">
        <v>298</v>
      </c>
      <c r="C307" s="42" t="s">
        <v>47</v>
      </c>
      <c r="D307" s="41" t="s">
        <v>299</v>
      </c>
      <c r="E307" s="40"/>
      <c r="F307" s="40"/>
      <c r="G307" s="40"/>
      <c r="H307" s="40"/>
      <c r="I307" s="51"/>
    </row>
    <row r="308" ht="19.947476196289063" customHeight="1">
      <c r="B308" s="48"/>
      <c r="C308" s="3" t="s">
        <v>300</v>
      </c>
      <c r="D308" s="9" t="s">
        <v>301</v>
      </c>
      <c r="I308" s="36"/>
    </row>
    <row r="309" ht="19.947476196289063" customHeight="1">
      <c r="B309" s="48"/>
      <c r="C309" s="3" t="s">
        <v>302</v>
      </c>
      <c r="D309" s="9" t="s">
        <v>303</v>
      </c>
      <c r="I309" s="36"/>
    </row>
    <row r="310" ht="19.947476196289063" customHeight="1">
      <c r="B310" s="48"/>
      <c r="C310" s="3" t="s">
        <v>304</v>
      </c>
      <c r="D310" s="9" t="s">
        <v>305</v>
      </c>
      <c r="I310" s="36"/>
    </row>
    <row r="311" ht="19.947476196289063" customHeight="1">
      <c r="B311" s="48"/>
      <c r="C311" s="3" t="s">
        <v>306</v>
      </c>
      <c r="D311" s="9" t="s">
        <v>307</v>
      </c>
      <c r="I311" s="36"/>
    </row>
    <row r="312" ht="19.947476196289063" customHeight="1">
      <c r="B312" s="48"/>
      <c r="C312" s="3" t="s">
        <v>308</v>
      </c>
      <c r="D312" s="9" t="s">
        <v>309</v>
      </c>
      <c r="I312" s="36"/>
    </row>
    <row r="313" ht="19.947476196289063" customHeight="1">
      <c r="B313" s="48"/>
      <c r="C313" s="3" t="s">
        <v>310</v>
      </c>
      <c r="D313" s="9" t="s">
        <v>311</v>
      </c>
      <c r="I313" s="36"/>
    </row>
    <row r="314" ht="19.947476196289063" customHeight="1">
      <c r="B314" s="48"/>
      <c r="C314" s="3" t="s">
        <v>312</v>
      </c>
      <c r="D314" s="9" t="s">
        <v>313</v>
      </c>
      <c r="I314" s="36"/>
    </row>
    <row r="315" ht="19.947476196289063" customHeight="1">
      <c r="B315" s="48"/>
      <c r="C315" s="3" t="s">
        <v>314</v>
      </c>
      <c r="D315" s="9" t="s">
        <v>315</v>
      </c>
      <c r="I315" s="36"/>
    </row>
    <row r="316" ht="19.947476196289063" customHeight="1">
      <c r="B316" s="48"/>
      <c r="C316" s="3" t="s">
        <v>316</v>
      </c>
      <c r="D316" s="9" t="s">
        <v>317</v>
      </c>
      <c r="I316" s="36"/>
    </row>
    <row r="317" ht="19.947476196289063" customHeight="1">
      <c r="B317" s="48"/>
      <c r="C317" s="3" t="s">
        <v>318</v>
      </c>
      <c r="D317" s="9" t="s">
        <v>319</v>
      </c>
      <c r="I317" s="36"/>
    </row>
    <row r="318" ht="19.947476196289063" customHeight="1">
      <c r="B318" s="48"/>
      <c r="C318" s="3" t="s">
        <v>320</v>
      </c>
      <c r="D318" s="9" t="s">
        <v>321</v>
      </c>
      <c r="I318" s="36"/>
    </row>
    <row r="319" ht="19.947476196289063" customHeight="1">
      <c r="B319" s="48"/>
      <c r="C319" s="3" t="s">
        <v>322</v>
      </c>
      <c r="D319" s="9" t="s">
        <v>323</v>
      </c>
      <c r="I319" s="36"/>
    </row>
    <row r="320" ht="19.947476196289063" customHeight="1">
      <c r="B320" s="48"/>
      <c r="C320" s="3" t="s">
        <v>324</v>
      </c>
      <c r="D320" s="9" t="s">
        <v>325</v>
      </c>
      <c r="I320" s="36"/>
    </row>
    <row r="321" ht="19.947476196289063" customHeight="1">
      <c r="B321" s="48"/>
      <c r="C321" s="3" t="s">
        <v>326</v>
      </c>
      <c r="D321" s="9" t="s">
        <v>327</v>
      </c>
      <c r="I321" s="36"/>
    </row>
    <row r="322" ht="19.947476196289063" customHeight="1">
      <c r="B322" s="48"/>
      <c r="C322" s="3" t="s">
        <v>328</v>
      </c>
      <c r="D322" s="9" t="s">
        <v>329</v>
      </c>
      <c r="I322" s="36"/>
    </row>
    <row r="323" ht="19.947476196289063" customHeight="1">
      <c r="B323" s="48"/>
      <c r="C323" s="3" t="s">
        <v>330</v>
      </c>
      <c r="D323" s="9" t="s">
        <v>331</v>
      </c>
      <c r="I323" s="36"/>
    </row>
    <row r="324" ht="19.947476196289063" customHeight="1">
      <c r="B324" s="48"/>
      <c r="C324" s="3" t="s">
        <v>332</v>
      </c>
      <c r="D324" s="9" t="s">
        <v>333</v>
      </c>
      <c r="I324" s="36"/>
    </row>
    <row r="325" ht="19.947476196289063" customHeight="1">
      <c r="B325" s="48"/>
      <c r="C325" s="3" t="s">
        <v>334</v>
      </c>
      <c r="D325" s="9" t="s">
        <v>335</v>
      </c>
      <c r="I325" s="36"/>
    </row>
    <row r="326" ht="19.947476196289063" customHeight="1">
      <c r="B326" s="48"/>
      <c r="C326" s="3" t="s">
        <v>336</v>
      </c>
      <c r="D326" s="9" t="s">
        <v>337</v>
      </c>
      <c r="I326" s="36"/>
    </row>
    <row r="327" ht="19.947476196289063" customHeight="1">
      <c r="B327" s="48"/>
      <c r="C327" s="3" t="s">
        <v>338</v>
      </c>
      <c r="D327" s="9" t="s">
        <v>339</v>
      </c>
      <c r="I327" s="36"/>
    </row>
    <row r="328" ht="19.947476196289063" customHeight="1">
      <c r="B328" s="48"/>
      <c r="C328" s="3" t="s">
        <v>340</v>
      </c>
      <c r="D328" s="9" t="s">
        <v>341</v>
      </c>
      <c r="I328" s="36"/>
    </row>
    <row r="329" ht="19.947476196289063" customHeight="1">
      <c r="B329" s="48"/>
      <c r="C329" s="3" t="s">
        <v>342</v>
      </c>
      <c r="D329" s="9" t="s">
        <v>343</v>
      </c>
      <c r="I329" s="36"/>
    </row>
    <row r="330" ht="19.947476196289063" customHeight="1">
      <c r="B330" s="48"/>
      <c r="C330" s="3" t="s">
        <v>344</v>
      </c>
      <c r="D330" s="9" t="s">
        <v>345</v>
      </c>
      <c r="I330" s="36"/>
    </row>
    <row r="331" ht="19.947476196289063" customHeight="1">
      <c r="B331" s="48"/>
      <c r="C331" s="3" t="s">
        <v>346</v>
      </c>
      <c r="D331" s="9" t="s">
        <v>347</v>
      </c>
      <c r="I331" s="36"/>
    </row>
    <row r="332" ht="19.947476196289063" customHeight="1">
      <c r="B332" s="48"/>
      <c r="C332" s="3" t="s">
        <v>348</v>
      </c>
      <c r="D332" s="9" t="s">
        <v>349</v>
      </c>
      <c r="I332" s="36"/>
    </row>
    <row r="333" ht="19.947476196289063" customHeight="1">
      <c r="B333" s="48"/>
      <c r="C333" s="3" t="s">
        <v>350</v>
      </c>
      <c r="D333" s="9" t="s">
        <v>351</v>
      </c>
      <c r="I333" s="36"/>
    </row>
    <row r="334" ht="19.947476196289063" customHeight="1">
      <c r="B334" s="48"/>
      <c r="C334" s="3" t="s">
        <v>352</v>
      </c>
      <c r="D334" s="9" t="s">
        <v>353</v>
      </c>
      <c r="I334" s="36"/>
    </row>
    <row r="335" ht="19.947476196289063" customHeight="1">
      <c r="B335" s="48"/>
      <c r="C335" s="3" t="s">
        <v>354</v>
      </c>
      <c r="D335" s="9" t="s">
        <v>355</v>
      </c>
      <c r="I335" s="36"/>
    </row>
    <row r="336" ht="19.947476196289063" customHeight="1">
      <c r="B336" s="48"/>
      <c r="C336" s="3" t="s">
        <v>356</v>
      </c>
      <c r="D336" s="9" t="s">
        <v>357</v>
      </c>
      <c r="I336" s="36"/>
    </row>
    <row r="337" ht="19.947476196289063" customHeight="1">
      <c r="B337" s="48"/>
      <c r="C337" s="3" t="s">
        <v>358</v>
      </c>
      <c r="D337" s="9" t="s">
        <v>359</v>
      </c>
      <c r="I337" s="36"/>
    </row>
    <row r="338" ht="19.947476196289063" customHeight="1">
      <c r="B338" s="48"/>
      <c r="C338" s="3" t="s">
        <v>360</v>
      </c>
      <c r="D338" s="9" t="s">
        <v>361</v>
      </c>
      <c r="I338" s="36"/>
    </row>
    <row r="339" ht="19.947476196289063" customHeight="1">
      <c r="B339" s="48"/>
      <c r="C339" s="3" t="s">
        <v>362</v>
      </c>
      <c r="D339" s="9" t="s">
        <v>363</v>
      </c>
      <c r="I339" s="36"/>
    </row>
    <row r="340" ht="19.947476196289063" customHeight="1">
      <c r="B340" s="48"/>
      <c r="C340" s="3" t="s">
        <v>364</v>
      </c>
      <c r="D340" s="9" t="s">
        <v>365</v>
      </c>
      <c r="I340" s="36"/>
    </row>
    <row r="341" ht="19.947476196289063" customHeight="1">
      <c r="B341" s="48"/>
      <c r="C341" s="3" t="s">
        <v>366</v>
      </c>
      <c r="D341" s="9" t="s">
        <v>367</v>
      </c>
      <c r="I341" s="36"/>
    </row>
    <row r="342" ht="19.947476196289063" customHeight="1">
      <c r="B342" s="48"/>
      <c r="C342" s="3" t="s">
        <v>368</v>
      </c>
      <c r="D342" s="9" t="s">
        <v>369</v>
      </c>
      <c r="I342" s="36"/>
    </row>
    <row r="343" ht="19.947476196289063" customHeight="1">
      <c r="B343" s="48"/>
      <c r="C343" s="3" t="s">
        <v>370</v>
      </c>
      <c r="D343" s="9" t="s">
        <v>371</v>
      </c>
      <c r="I343" s="36"/>
    </row>
    <row r="344" ht="19.947476196289063" customHeight="1">
      <c r="B344" s="48"/>
      <c r="C344" s="3" t="s">
        <v>372</v>
      </c>
      <c r="D344" s="9" t="s">
        <v>373</v>
      </c>
      <c r="I344" s="36"/>
    </row>
    <row r="345">
      <c r="B345" s="48"/>
      <c r="I345" s="36"/>
    </row>
    <row r="346">
      <c r="B346" s="48"/>
      <c r="C346" s="44" t="s">
        <v>56</v>
      </c>
      <c r="I346" s="36"/>
    </row>
    <row r="347">
      <c r="B347" s="48"/>
      <c r="I347" s="36"/>
    </row>
    <row r="348" ht="135.67662353515624" customHeight="1">
      <c r="B348" s="49" t="s">
        <v>374</v>
      </c>
      <c r="C348" s="43" t="str">
        <f>HYPERLINK("#'XML-dokumentation'!A2658", "Element av typen 'Intagningsorsaker'")</f>
        <v>Element av typen 'Intagningsorsaker'</v>
      </c>
      <c r="D348" s="41" t="s">
        <v>375</v>
      </c>
      <c r="E348" s="40"/>
      <c r="F348" s="40"/>
      <c r="G348" s="40"/>
      <c r="H348" s="40"/>
      <c r="I348" s="51"/>
    </row>
    <row r="349">
      <c r="B349" s="48"/>
      <c r="C349" s="44" t="s">
        <v>56</v>
      </c>
      <c r="I349" s="36"/>
    </row>
    <row r="350">
      <c r="B350" s="50"/>
      <c r="C350" s="31"/>
      <c r="D350" s="31"/>
      <c r="E350" s="31"/>
      <c r="F350" s="31"/>
      <c r="G350" s="31"/>
      <c r="H350" s="31"/>
      <c r="I350" s="37"/>
    </row>
    <row r="351"/>
    <row r="352">
      <c r="B352" s="4" t="s">
        <v>78</v>
      </c>
    </row>
    <row r="353" ht="19.947476196289063" customHeight="1">
      <c r="B353" s="32" t="s">
        <v>376</v>
      </c>
      <c r="C353" s="46" t="s">
        <v>377</v>
      </c>
      <c r="D353" s="30"/>
      <c r="E353" s="30"/>
      <c r="F353" s="30"/>
      <c r="G353" s="30"/>
      <c r="H353" s="30"/>
      <c r="I353" s="35"/>
    </row>
    <row r="354" ht="19.947476196289063" customHeight="1">
      <c r="B354" s="58" t="s">
        <v>378</v>
      </c>
      <c r="C354" s="41" t="s">
        <v>379</v>
      </c>
      <c r="D354" s="40"/>
      <c r="I354" s="36"/>
    </row>
    <row r="355" ht="19.947476196289063" customHeight="1">
      <c r="B355" s="58" t="s">
        <v>380</v>
      </c>
      <c r="C355" s="41" t="s">
        <v>381</v>
      </c>
      <c r="D355" s="40"/>
      <c r="I355" s="36"/>
    </row>
    <row r="356" ht="19.947476196289063" customHeight="1">
      <c r="B356" s="58" t="s">
        <v>382</v>
      </c>
      <c r="C356" s="41" t="s">
        <v>383</v>
      </c>
      <c r="D356" s="40"/>
      <c r="I356" s="36"/>
    </row>
    <row r="357" ht="19.947476196289063" customHeight="1">
      <c r="B357" s="58" t="s">
        <v>384</v>
      </c>
      <c r="C357" s="41" t="s">
        <v>385</v>
      </c>
      <c r="D357" s="40"/>
      <c r="I357" s="36"/>
    </row>
    <row r="358" ht="63.34591064453125" customHeight="1">
      <c r="B358" s="58" t="s">
        <v>386</v>
      </c>
      <c r="C358" s="41" t="s">
        <v>387</v>
      </c>
      <c r="D358" s="40"/>
      <c r="I358" s="36"/>
    </row>
    <row r="359" ht="19.947476196289063" customHeight="1">
      <c r="B359" s="58" t="s">
        <v>388</v>
      </c>
      <c r="C359" s="41" t="s">
        <v>389</v>
      </c>
      <c r="D359" s="40"/>
      <c r="I359" s="36"/>
    </row>
    <row r="360" ht="19.947476196289063" customHeight="1">
      <c r="B360" s="58" t="s">
        <v>390</v>
      </c>
      <c r="C360" s="41" t="s">
        <v>391</v>
      </c>
      <c r="D360" s="40"/>
      <c r="I360" s="36"/>
    </row>
    <row r="361" ht="34.413623046875" customHeight="1">
      <c r="B361" s="58" t="s">
        <v>392</v>
      </c>
      <c r="C361" s="41" t="s">
        <v>393</v>
      </c>
      <c r="D361" s="40"/>
      <c r="I361" s="36"/>
    </row>
    <row r="362" ht="34.413623046875" customHeight="1">
      <c r="B362" s="58" t="s">
        <v>394</v>
      </c>
      <c r="C362" s="41" t="s">
        <v>395</v>
      </c>
      <c r="D362" s="40"/>
      <c r="I362" s="36"/>
    </row>
    <row r="363" ht="19.947476196289063" customHeight="1">
      <c r="B363" s="58" t="s">
        <v>396</v>
      </c>
      <c r="C363" s="41" t="s">
        <v>397</v>
      </c>
      <c r="D363" s="40"/>
      <c r="I363" s="36"/>
    </row>
    <row r="364" ht="19.947476196289063" customHeight="1">
      <c r="B364" s="58" t="s">
        <v>398</v>
      </c>
      <c r="C364" s="41" t="s">
        <v>399</v>
      </c>
      <c r="D364" s="40"/>
      <c r="I364" s="36"/>
    </row>
    <row r="365" ht="19.947476196289063" customHeight="1">
      <c r="B365" s="58" t="s">
        <v>400</v>
      </c>
      <c r="C365" s="41" t="s">
        <v>401</v>
      </c>
      <c r="D365" s="40"/>
      <c r="I365" s="36"/>
    </row>
    <row r="366" ht="19.947476196289063" customHeight="1">
      <c r="B366" s="58" t="s">
        <v>402</v>
      </c>
      <c r="C366" s="41" t="s">
        <v>403</v>
      </c>
      <c r="D366" s="40"/>
      <c r="I366" s="36"/>
    </row>
    <row r="367" ht="19.947476196289063" customHeight="1">
      <c r="B367" s="58" t="s">
        <v>404</v>
      </c>
      <c r="C367" s="41" t="s">
        <v>405</v>
      </c>
      <c r="D367" s="40"/>
      <c r="I367" s="36"/>
    </row>
    <row r="368" ht="19.947476196289063" customHeight="1">
      <c r="B368" s="58" t="s">
        <v>406</v>
      </c>
      <c r="C368" s="41" t="s">
        <v>407</v>
      </c>
      <c r="D368" s="40"/>
      <c r="I368" s="36"/>
    </row>
    <row r="369" ht="19.947476196289063" customHeight="1">
      <c r="B369" s="58" t="s">
        <v>408</v>
      </c>
      <c r="C369" s="41" t="s">
        <v>409</v>
      </c>
      <c r="D369" s="40"/>
      <c r="I369" s="36"/>
    </row>
    <row r="370" ht="19.947476196289063" customHeight="1">
      <c r="B370" s="58" t="s">
        <v>410</v>
      </c>
      <c r="C370" s="41" t="s">
        <v>411</v>
      </c>
      <c r="D370" s="40"/>
      <c r="I370" s="36"/>
    </row>
    <row r="371" ht="34.413623046875" customHeight="1">
      <c r="B371" s="58" t="s">
        <v>412</v>
      </c>
      <c r="C371" s="41" t="s">
        <v>413</v>
      </c>
      <c r="D371" s="40"/>
      <c r="I371" s="36"/>
    </row>
    <row r="372" ht="19.947476196289063" customHeight="1">
      <c r="B372" s="58" t="s">
        <v>414</v>
      </c>
      <c r="C372" s="41" t="s">
        <v>415</v>
      </c>
      <c r="D372" s="40"/>
      <c r="I372" s="36"/>
    </row>
    <row r="373" ht="19.947476196289063" customHeight="1">
      <c r="B373" s="58" t="s">
        <v>416</v>
      </c>
      <c r="C373" s="41" t="s">
        <v>417</v>
      </c>
      <c r="D373" s="40"/>
      <c r="I373" s="36"/>
    </row>
    <row r="374" ht="19.947476196289063" customHeight="1">
      <c r="B374" s="59" t="s">
        <v>418</v>
      </c>
      <c r="C374" s="56" t="s">
        <v>419</v>
      </c>
      <c r="D374" s="57"/>
      <c r="E374" s="31"/>
      <c r="F374" s="31"/>
      <c r="G374" s="31"/>
      <c r="H374" s="31"/>
      <c r="I374" s="37"/>
    </row>
    <row r="375"/>
    <row r="376"/>
    <row r="377"/>
    <row r="378" ht="34.413623046875" customHeight="1">
      <c r="A378" s="9" t="s">
        <v>6</v>
      </c>
    </row>
    <row r="379">
      <c r="A379" s="38" t="s">
        <v>420</v>
      </c>
      <c r="B379" s="4" t="s">
        <v>45</v>
      </c>
    </row>
    <row r="380" ht="34.413623046875" customHeight="1">
      <c r="B380" s="47" t="s">
        <v>421</v>
      </c>
      <c r="C380" s="60" t="s">
        <v>205</v>
      </c>
      <c r="D380" s="46" t="s">
        <v>422</v>
      </c>
      <c r="E380" s="30"/>
      <c r="F380" s="30"/>
      <c r="G380" s="30"/>
      <c r="H380" s="30"/>
      <c r="I380" s="35"/>
    </row>
    <row r="381">
      <c r="B381" s="48"/>
      <c r="I381" s="36"/>
    </row>
    <row r="382">
      <c r="B382" s="48"/>
      <c r="C382" s="7" t="s">
        <v>51</v>
      </c>
      <c r="I382" s="36"/>
    </row>
    <row r="383">
      <c r="B383" s="48"/>
      <c r="I383" s="36"/>
    </row>
    <row r="384" ht="63.34591064453125" customHeight="1">
      <c r="B384" s="49" t="s">
        <v>423</v>
      </c>
      <c r="C384" s="43" t="s">
        <v>424</v>
      </c>
      <c r="D384" s="41" t="s">
        <v>425</v>
      </c>
      <c r="E384" s="40"/>
      <c r="F384" s="40"/>
      <c r="G384" s="40"/>
      <c r="H384" s="40"/>
      <c r="I384" s="51"/>
    </row>
    <row r="385">
      <c r="B385" s="48"/>
      <c r="C385" s="3" t="s">
        <v>426</v>
      </c>
      <c r="I385" s="36"/>
    </row>
    <row r="386">
      <c r="B386" s="48"/>
      <c r="I386" s="36"/>
    </row>
    <row r="387">
      <c r="B387" s="48"/>
      <c r="C387" s="44" t="s">
        <v>56</v>
      </c>
      <c r="I387" s="36"/>
    </row>
    <row r="388">
      <c r="B388" s="48"/>
      <c r="I388" s="36"/>
    </row>
    <row r="389">
      <c r="B389" s="48"/>
      <c r="C389" s="7" t="s">
        <v>51</v>
      </c>
      <c r="I389" s="36"/>
    </row>
    <row r="390">
      <c r="B390" s="50"/>
      <c r="C390" s="31"/>
      <c r="D390" s="31"/>
      <c r="E390" s="31"/>
      <c r="F390" s="31"/>
      <c r="G390" s="31"/>
      <c r="H390" s="31"/>
      <c r="I390" s="37"/>
    </row>
    <row r="391"/>
    <row r="392">
      <c r="B392" s="4" t="s">
        <v>78</v>
      </c>
    </row>
    <row r="393" ht="19.947476196289063" customHeight="1">
      <c r="B393" s="32" t="s">
        <v>427</v>
      </c>
      <c r="C393" s="46" t="s">
        <v>428</v>
      </c>
      <c r="D393" s="30"/>
      <c r="E393" s="30"/>
      <c r="F393" s="30"/>
      <c r="G393" s="30"/>
      <c r="H393" s="30"/>
      <c r="I393" s="35"/>
    </row>
    <row r="394" ht="19.947476196289063" customHeight="1">
      <c r="B394" s="58" t="s">
        <v>429</v>
      </c>
      <c r="C394" s="41" t="s">
        <v>430</v>
      </c>
      <c r="D394" s="40"/>
      <c r="I394" s="36"/>
    </row>
    <row r="395" ht="19.947476196289063" customHeight="1">
      <c r="B395" s="59" t="s">
        <v>431</v>
      </c>
      <c r="C395" s="56" t="s">
        <v>432</v>
      </c>
      <c r="D395" s="57"/>
      <c r="E395" s="31"/>
      <c r="F395" s="31"/>
      <c r="G395" s="31"/>
      <c r="H395" s="31"/>
      <c r="I395" s="37"/>
    </row>
    <row r="396"/>
    <row r="397"/>
    <row r="398"/>
    <row r="399" ht="121.21048583984376" customHeight="1">
      <c r="A399" s="9" t="s">
        <v>7</v>
      </c>
    </row>
    <row r="400">
      <c r="A400" s="38" t="s">
        <v>433</v>
      </c>
      <c r="B400" s="4" t="s">
        <v>45</v>
      </c>
    </row>
    <row r="401" ht="34.413623046875" customHeight="1">
      <c r="B401" s="47" t="s">
        <v>434</v>
      </c>
      <c r="C401" s="60" t="s">
        <v>264</v>
      </c>
      <c r="D401" s="46" t="s">
        <v>435</v>
      </c>
      <c r="E401" s="30"/>
      <c r="F401" s="30"/>
      <c r="G401" s="30"/>
      <c r="H401" s="30"/>
      <c r="I401" s="35"/>
    </row>
    <row r="402">
      <c r="B402" s="48"/>
      <c r="C402" s="3" t="s">
        <v>266</v>
      </c>
      <c r="I402" s="36"/>
    </row>
    <row r="403">
      <c r="B403" s="48"/>
      <c r="I403" s="36"/>
    </row>
    <row r="404">
      <c r="B404" s="48"/>
      <c r="C404" s="7" t="s">
        <v>51</v>
      </c>
      <c r="I404" s="36"/>
    </row>
    <row r="405">
      <c r="B405" s="48"/>
      <c r="I405" s="36"/>
    </row>
    <row r="406" ht="63.34591064453125" customHeight="1">
      <c r="B406" s="49" t="s">
        <v>436</v>
      </c>
      <c r="C406" s="43" t="s">
        <v>205</v>
      </c>
      <c r="D406" s="41" t="s">
        <v>437</v>
      </c>
      <c r="E406" s="40"/>
      <c r="F406" s="40"/>
      <c r="G406" s="40"/>
      <c r="H406" s="40"/>
      <c r="I406" s="51"/>
    </row>
    <row r="407">
      <c r="B407" s="48"/>
      <c r="I407" s="36"/>
    </row>
    <row r="408">
      <c r="B408" s="48"/>
      <c r="C408" s="44" t="s">
        <v>56</v>
      </c>
      <c r="I408" s="36"/>
    </row>
    <row r="409">
      <c r="B409" s="48"/>
      <c r="I409" s="36"/>
    </row>
    <row r="410" ht="63.34591064453125" customHeight="1">
      <c r="B410" s="49" t="s">
        <v>438</v>
      </c>
      <c r="C410" s="42" t="s">
        <v>439</v>
      </c>
      <c r="D410" s="41" t="s">
        <v>440</v>
      </c>
      <c r="E410" s="40"/>
      <c r="F410" s="40"/>
      <c r="G410" s="40"/>
      <c r="H410" s="40"/>
      <c r="I410" s="51"/>
    </row>
    <row r="411" ht="19.947476196289063" customHeight="1">
      <c r="B411" s="48"/>
      <c r="C411" s="3" t="s">
        <v>441</v>
      </c>
      <c r="D411" s="9" t="s">
        <v>442</v>
      </c>
      <c r="I411" s="36"/>
    </row>
    <row r="412" ht="19.947476196289063" customHeight="1">
      <c r="B412" s="48"/>
      <c r="C412" s="3" t="s">
        <v>443</v>
      </c>
      <c r="D412" s="9" t="s">
        <v>444</v>
      </c>
      <c r="I412" s="36"/>
    </row>
    <row r="413" ht="19.947476196289063" customHeight="1">
      <c r="B413" s="48"/>
      <c r="C413" s="3" t="s">
        <v>445</v>
      </c>
      <c r="D413" s="9" t="s">
        <v>446</v>
      </c>
      <c r="I413" s="36"/>
    </row>
    <row r="414" ht="19.947476196289063" customHeight="1">
      <c r="B414" s="48"/>
      <c r="C414" s="3" t="s">
        <v>447</v>
      </c>
      <c r="D414" s="9" t="s">
        <v>448</v>
      </c>
      <c r="I414" s="36"/>
    </row>
    <row r="415" ht="19.947476196289063" customHeight="1">
      <c r="B415" s="48"/>
      <c r="C415" s="3" t="s">
        <v>449</v>
      </c>
      <c r="D415" s="9" t="s">
        <v>450</v>
      </c>
      <c r="I415" s="36"/>
    </row>
    <row r="416">
      <c r="B416" s="48"/>
      <c r="I416" s="36"/>
    </row>
    <row r="417">
      <c r="B417" s="48"/>
      <c r="C417" s="7" t="s">
        <v>51</v>
      </c>
      <c r="I417" s="36"/>
    </row>
    <row r="418">
      <c r="B418" s="48"/>
      <c r="I418" s="36"/>
    </row>
    <row r="419" ht="63.34591064453125" customHeight="1">
      <c r="B419" s="49" t="s">
        <v>451</v>
      </c>
      <c r="C419" s="42" t="s">
        <v>439</v>
      </c>
      <c r="D419" s="41" t="s">
        <v>452</v>
      </c>
      <c r="E419" s="40"/>
      <c r="F419" s="40"/>
      <c r="G419" s="40"/>
      <c r="H419" s="40"/>
      <c r="I419" s="51"/>
    </row>
    <row r="420" ht="19.947476196289063" customHeight="1">
      <c r="B420" s="48"/>
      <c r="C420" s="3" t="s">
        <v>441</v>
      </c>
      <c r="D420" s="9" t="s">
        <v>442</v>
      </c>
      <c r="I420" s="36"/>
    </row>
    <row r="421" ht="19.947476196289063" customHeight="1">
      <c r="B421" s="48"/>
      <c r="C421" s="3" t="s">
        <v>443</v>
      </c>
      <c r="D421" s="9" t="s">
        <v>444</v>
      </c>
      <c r="I421" s="36"/>
    </row>
    <row r="422" ht="19.947476196289063" customHeight="1">
      <c r="B422" s="48"/>
      <c r="C422" s="3" t="s">
        <v>445</v>
      </c>
      <c r="D422" s="9" t="s">
        <v>446</v>
      </c>
      <c r="I422" s="36"/>
    </row>
    <row r="423">
      <c r="B423" s="48"/>
      <c r="I423" s="36"/>
    </row>
    <row r="424">
      <c r="B424" s="48"/>
      <c r="C424" s="7" t="s">
        <v>51</v>
      </c>
      <c r="I424" s="36"/>
    </row>
    <row r="425">
      <c r="B425" s="48"/>
      <c r="I425" s="36"/>
    </row>
    <row r="426" ht="48.879766845703124" customHeight="1">
      <c r="B426" s="49" t="s">
        <v>453</v>
      </c>
      <c r="C426" s="43" t="s">
        <v>264</v>
      </c>
      <c r="D426" s="41" t="s">
        <v>454</v>
      </c>
      <c r="E426" s="40"/>
      <c r="F426" s="40"/>
      <c r="G426" s="40"/>
      <c r="H426" s="40"/>
      <c r="I426" s="51"/>
    </row>
    <row r="427">
      <c r="B427" s="48"/>
      <c r="C427" s="3" t="s">
        <v>266</v>
      </c>
      <c r="I427" s="36"/>
    </row>
    <row r="428">
      <c r="B428" s="48"/>
      <c r="I428" s="36"/>
    </row>
    <row r="429">
      <c r="B429" s="48"/>
      <c r="C429" s="7" t="s">
        <v>51</v>
      </c>
      <c r="I429" s="36"/>
    </row>
    <row r="430">
      <c r="B430" s="48"/>
      <c r="I430" s="36"/>
    </row>
    <row r="431" ht="19.947476196289063" customHeight="1">
      <c r="B431" s="49" t="s">
        <v>455</v>
      </c>
      <c r="C431" s="42" t="s">
        <v>456</v>
      </c>
      <c r="D431" s="41" t="s">
        <v>457</v>
      </c>
      <c r="E431" s="40"/>
      <c r="F431" s="40"/>
      <c r="G431" s="40"/>
      <c r="H431" s="40"/>
      <c r="I431" s="51"/>
    </row>
    <row r="432" ht="19.947476196289063" customHeight="1">
      <c r="B432" s="48"/>
      <c r="C432" s="3" t="s">
        <v>458</v>
      </c>
      <c r="D432" s="9" t="s">
        <v>459</v>
      </c>
      <c r="I432" s="36"/>
    </row>
    <row r="433" ht="19.947476196289063" customHeight="1">
      <c r="B433" s="48"/>
      <c r="C433" s="3" t="s">
        <v>460</v>
      </c>
      <c r="D433" s="9" t="s">
        <v>461</v>
      </c>
      <c r="I433" s="36"/>
    </row>
    <row r="434" ht="19.947476196289063" customHeight="1">
      <c r="B434" s="48"/>
      <c r="C434" s="3" t="s">
        <v>462</v>
      </c>
      <c r="D434" s="9" t="s">
        <v>463</v>
      </c>
      <c r="I434" s="36"/>
    </row>
    <row r="435" ht="19.947476196289063" customHeight="1">
      <c r="B435" s="48"/>
      <c r="C435" s="3" t="s">
        <v>464</v>
      </c>
      <c r="D435" s="9" t="s">
        <v>465</v>
      </c>
      <c r="I435" s="36"/>
    </row>
    <row r="436">
      <c r="B436" s="48"/>
      <c r="I436" s="36"/>
    </row>
    <row r="437">
      <c r="B437" s="48"/>
      <c r="C437" s="44" t="s">
        <v>56</v>
      </c>
      <c r="I437" s="36"/>
    </row>
    <row r="438">
      <c r="B438" s="48"/>
      <c r="I438" s="36"/>
    </row>
    <row r="439" ht="19.947476196289063" customHeight="1">
      <c r="B439" s="49" t="s">
        <v>466</v>
      </c>
      <c r="C439" s="42" t="s">
        <v>456</v>
      </c>
      <c r="D439" s="41" t="s">
        <v>467</v>
      </c>
      <c r="E439" s="40"/>
      <c r="F439" s="40"/>
      <c r="G439" s="40"/>
      <c r="H439" s="40"/>
      <c r="I439" s="51"/>
    </row>
    <row r="440" ht="19.947476196289063" customHeight="1">
      <c r="B440" s="48"/>
      <c r="C440" s="3" t="s">
        <v>468</v>
      </c>
      <c r="D440" s="9" t="s">
        <v>469</v>
      </c>
      <c r="I440" s="36"/>
    </row>
    <row r="441" ht="19.947476196289063" customHeight="1">
      <c r="B441" s="48"/>
      <c r="C441" s="3" t="s">
        <v>470</v>
      </c>
      <c r="D441" s="9" t="s">
        <v>471</v>
      </c>
      <c r="I441" s="36"/>
    </row>
    <row r="442" ht="19.947476196289063" customHeight="1">
      <c r="B442" s="48"/>
      <c r="C442" s="3" t="s">
        <v>324</v>
      </c>
      <c r="D442" s="9" t="s">
        <v>325</v>
      </c>
      <c r="I442" s="36"/>
    </row>
    <row r="443" ht="19.947476196289063" customHeight="1">
      <c r="B443" s="48"/>
      <c r="C443" s="3" t="s">
        <v>472</v>
      </c>
      <c r="D443" s="9" t="s">
        <v>473</v>
      </c>
      <c r="I443" s="36"/>
    </row>
    <row r="444" ht="19.947476196289063" customHeight="1">
      <c r="B444" s="48"/>
      <c r="C444" s="3" t="s">
        <v>474</v>
      </c>
      <c r="D444" s="9" t="s">
        <v>475</v>
      </c>
      <c r="I444" s="36"/>
    </row>
    <row r="445" ht="19.947476196289063" customHeight="1">
      <c r="B445" s="48"/>
      <c r="C445" s="3" t="s">
        <v>476</v>
      </c>
      <c r="D445" s="9" t="s">
        <v>477</v>
      </c>
      <c r="I445" s="36"/>
    </row>
    <row r="446" ht="19.947476196289063" customHeight="1">
      <c r="B446" s="48"/>
      <c r="C446" s="3" t="s">
        <v>478</v>
      </c>
      <c r="D446" s="9" t="s">
        <v>479</v>
      </c>
      <c r="I446" s="36"/>
    </row>
    <row r="447">
      <c r="B447" s="48"/>
      <c r="I447" s="36"/>
    </row>
    <row r="448">
      <c r="B448" s="48"/>
      <c r="C448" s="44" t="s">
        <v>56</v>
      </c>
      <c r="I448" s="36"/>
    </row>
    <row r="449">
      <c r="B449" s="48"/>
      <c r="I449" s="36"/>
    </row>
    <row r="450" ht="63.34591064453125" customHeight="1">
      <c r="B450" s="49" t="s">
        <v>480</v>
      </c>
      <c r="C450" s="42" t="s">
        <v>481</v>
      </c>
      <c r="D450" s="41" t="s">
        <v>482</v>
      </c>
      <c r="E450" s="40"/>
      <c r="F450" s="40"/>
      <c r="G450" s="40"/>
      <c r="H450" s="40"/>
      <c r="I450" s="51"/>
    </row>
    <row r="451" ht="19.947476196289063" customHeight="1">
      <c r="B451" s="48"/>
      <c r="C451" s="3" t="s">
        <v>483</v>
      </c>
      <c r="D451" s="9" t="s">
        <v>484</v>
      </c>
      <c r="I451" s="36"/>
    </row>
    <row r="452" ht="19.947476196289063" customHeight="1">
      <c r="B452" s="48"/>
      <c r="C452" s="3" t="s">
        <v>485</v>
      </c>
      <c r="D452" s="9" t="s">
        <v>486</v>
      </c>
      <c r="I452" s="36"/>
    </row>
    <row r="453" ht="19.947476196289063" customHeight="1">
      <c r="B453" s="48"/>
      <c r="C453" s="3" t="s">
        <v>487</v>
      </c>
      <c r="D453" s="9" t="s">
        <v>488</v>
      </c>
      <c r="I453" s="36"/>
    </row>
    <row r="454" ht="19.947476196289063" customHeight="1">
      <c r="B454" s="48"/>
      <c r="C454" s="3" t="s">
        <v>489</v>
      </c>
      <c r="D454" s="9" t="s">
        <v>490</v>
      </c>
      <c r="I454" s="36"/>
    </row>
    <row r="455" ht="19.947476196289063" customHeight="1">
      <c r="B455" s="48"/>
      <c r="C455" s="3" t="s">
        <v>491</v>
      </c>
      <c r="D455" s="9" t="s">
        <v>492</v>
      </c>
      <c r="I455" s="36"/>
    </row>
    <row r="456" ht="19.947476196289063" customHeight="1">
      <c r="B456" s="48"/>
      <c r="C456" s="3" t="s">
        <v>233</v>
      </c>
      <c r="D456" s="9" t="s">
        <v>234</v>
      </c>
      <c r="I456" s="36"/>
    </row>
    <row r="457" ht="19.947476196289063" customHeight="1">
      <c r="B457" s="48"/>
      <c r="C457" s="3" t="s">
        <v>493</v>
      </c>
      <c r="D457" s="9" t="s">
        <v>494</v>
      </c>
      <c r="I457" s="36"/>
    </row>
    <row r="458" ht="19.947476196289063" customHeight="1">
      <c r="B458" s="48"/>
      <c r="C458" s="3" t="s">
        <v>495</v>
      </c>
      <c r="D458" s="9" t="s">
        <v>496</v>
      </c>
      <c r="I458" s="36"/>
    </row>
    <row r="459" ht="19.947476196289063" customHeight="1">
      <c r="B459" s="48"/>
      <c r="C459" s="3" t="s">
        <v>497</v>
      </c>
      <c r="D459" s="9" t="s">
        <v>498</v>
      </c>
      <c r="I459" s="36"/>
    </row>
    <row r="460" ht="19.947476196289063" customHeight="1">
      <c r="B460" s="48"/>
      <c r="C460" s="3" t="s">
        <v>499</v>
      </c>
      <c r="D460" s="9" t="s">
        <v>500</v>
      </c>
      <c r="I460" s="36"/>
    </row>
    <row r="461" ht="19.947476196289063" customHeight="1">
      <c r="B461" s="48"/>
      <c r="C461" s="3" t="s">
        <v>501</v>
      </c>
      <c r="D461" s="9" t="s">
        <v>502</v>
      </c>
      <c r="I461" s="36"/>
    </row>
    <row r="462" ht="19.947476196289063" customHeight="1">
      <c r="B462" s="48"/>
      <c r="C462" s="3" t="s">
        <v>503</v>
      </c>
      <c r="D462" s="9" t="s">
        <v>504</v>
      </c>
      <c r="I462" s="36"/>
    </row>
    <row r="463">
      <c r="B463" s="48"/>
      <c r="I463" s="36"/>
    </row>
    <row r="464">
      <c r="B464" s="48"/>
      <c r="C464" s="44" t="s">
        <v>56</v>
      </c>
      <c r="I464" s="36"/>
    </row>
    <row r="465">
      <c r="B465" s="48"/>
      <c r="I465" s="36"/>
    </row>
    <row r="466" ht="63.34591064453125" customHeight="1">
      <c r="B466" s="49" t="s">
        <v>505</v>
      </c>
      <c r="C466" s="42" t="s">
        <v>481</v>
      </c>
      <c r="D466" s="41" t="s">
        <v>506</v>
      </c>
      <c r="E466" s="40"/>
      <c r="F466" s="40"/>
      <c r="G466" s="40"/>
      <c r="H466" s="40"/>
      <c r="I466" s="51"/>
    </row>
    <row r="467" ht="19.947476196289063" customHeight="1">
      <c r="B467" s="48"/>
      <c r="C467" s="3" t="s">
        <v>483</v>
      </c>
      <c r="D467" s="9" t="s">
        <v>484</v>
      </c>
      <c r="I467" s="36"/>
    </row>
    <row r="468" ht="19.947476196289063" customHeight="1">
      <c r="B468" s="48"/>
      <c r="C468" s="3" t="s">
        <v>485</v>
      </c>
      <c r="D468" s="9" t="s">
        <v>486</v>
      </c>
      <c r="I468" s="36"/>
    </row>
    <row r="469" ht="19.947476196289063" customHeight="1">
      <c r="B469" s="48"/>
      <c r="C469" s="3" t="s">
        <v>487</v>
      </c>
      <c r="D469" s="9" t="s">
        <v>488</v>
      </c>
      <c r="I469" s="36"/>
    </row>
    <row r="470" ht="19.947476196289063" customHeight="1">
      <c r="B470" s="48"/>
      <c r="C470" s="3" t="s">
        <v>489</v>
      </c>
      <c r="D470" s="9" t="s">
        <v>490</v>
      </c>
      <c r="I470" s="36"/>
    </row>
    <row r="471" ht="19.947476196289063" customHeight="1">
      <c r="B471" s="48"/>
      <c r="C471" s="3" t="s">
        <v>491</v>
      </c>
      <c r="D471" s="9" t="s">
        <v>492</v>
      </c>
      <c r="I471" s="36"/>
    </row>
    <row r="472" ht="19.947476196289063" customHeight="1">
      <c r="B472" s="48"/>
      <c r="C472" s="3" t="s">
        <v>233</v>
      </c>
      <c r="D472" s="9" t="s">
        <v>234</v>
      </c>
      <c r="I472" s="36"/>
    </row>
    <row r="473" ht="19.947476196289063" customHeight="1">
      <c r="B473" s="48"/>
      <c r="C473" s="3" t="s">
        <v>493</v>
      </c>
      <c r="D473" s="9" t="s">
        <v>494</v>
      </c>
      <c r="I473" s="36"/>
    </row>
    <row r="474" ht="19.947476196289063" customHeight="1">
      <c r="B474" s="48"/>
      <c r="C474" s="3" t="s">
        <v>495</v>
      </c>
      <c r="D474" s="9" t="s">
        <v>496</v>
      </c>
      <c r="I474" s="36"/>
    </row>
    <row r="475" ht="19.947476196289063" customHeight="1">
      <c r="B475" s="48"/>
      <c r="C475" s="3" t="s">
        <v>497</v>
      </c>
      <c r="D475" s="9" t="s">
        <v>498</v>
      </c>
      <c r="I475" s="36"/>
    </row>
    <row r="476" ht="19.947476196289063" customHeight="1">
      <c r="B476" s="48"/>
      <c r="C476" s="3" t="s">
        <v>499</v>
      </c>
      <c r="D476" s="9" t="s">
        <v>500</v>
      </c>
      <c r="I476" s="36"/>
    </row>
    <row r="477" ht="19.947476196289063" customHeight="1">
      <c r="B477" s="48"/>
      <c r="C477" s="3" t="s">
        <v>501</v>
      </c>
      <c r="D477" s="9" t="s">
        <v>502</v>
      </c>
      <c r="I477" s="36"/>
    </row>
    <row r="478" ht="19.947476196289063" customHeight="1">
      <c r="B478" s="48"/>
      <c r="C478" s="3" t="s">
        <v>503</v>
      </c>
      <c r="D478" s="9" t="s">
        <v>504</v>
      </c>
      <c r="I478" s="36"/>
    </row>
    <row r="479">
      <c r="B479" s="48"/>
      <c r="I479" s="36"/>
    </row>
    <row r="480">
      <c r="B480" s="48"/>
      <c r="C480" s="44" t="s">
        <v>56</v>
      </c>
      <c r="I480" s="36"/>
    </row>
    <row r="481">
      <c r="B481" s="50"/>
      <c r="C481" s="31"/>
      <c r="D481" s="31"/>
      <c r="E481" s="31"/>
      <c r="F481" s="31"/>
      <c r="G481" s="31"/>
      <c r="H481" s="31"/>
      <c r="I481" s="37"/>
    </row>
    <row r="482"/>
    <row r="483">
      <c r="B483" s="4" t="s">
        <v>78</v>
      </c>
    </row>
    <row r="484" ht="19.947476196289063" customHeight="1">
      <c r="B484" s="32" t="s">
        <v>507</v>
      </c>
      <c r="C484" s="46" t="s">
        <v>508</v>
      </c>
      <c r="D484" s="30"/>
      <c r="E484" s="30"/>
      <c r="F484" s="30"/>
      <c r="G484" s="30"/>
      <c r="H484" s="30"/>
      <c r="I484" s="35"/>
    </row>
    <row r="485" ht="19.947476196289063" customHeight="1">
      <c r="B485" s="58" t="s">
        <v>509</v>
      </c>
      <c r="C485" s="41" t="s">
        <v>510</v>
      </c>
      <c r="D485" s="40"/>
      <c r="I485" s="36"/>
    </row>
    <row r="486" ht="19.947476196289063" customHeight="1">
      <c r="B486" s="58" t="s">
        <v>511</v>
      </c>
      <c r="C486" s="41" t="s">
        <v>512</v>
      </c>
      <c r="D486" s="40"/>
      <c r="I486" s="36"/>
    </row>
    <row r="487" ht="19.947476196289063" customHeight="1">
      <c r="B487" s="58" t="s">
        <v>513</v>
      </c>
      <c r="C487" s="41" t="s">
        <v>514</v>
      </c>
      <c r="D487" s="40"/>
      <c r="I487" s="36"/>
    </row>
    <row r="488" ht="19.947476196289063" customHeight="1">
      <c r="B488" s="58" t="s">
        <v>515</v>
      </c>
      <c r="C488" s="41" t="s">
        <v>516</v>
      </c>
      <c r="D488" s="40"/>
      <c r="I488" s="36"/>
    </row>
    <row r="489" ht="19.947476196289063" customHeight="1">
      <c r="B489" s="58" t="s">
        <v>517</v>
      </c>
      <c r="C489" s="41" t="s">
        <v>518</v>
      </c>
      <c r="D489" s="40"/>
      <c r="I489" s="36"/>
    </row>
    <row r="490" ht="19.947476196289063" customHeight="1">
      <c r="B490" s="58" t="s">
        <v>519</v>
      </c>
      <c r="C490" s="41" t="s">
        <v>520</v>
      </c>
      <c r="D490" s="40"/>
      <c r="I490" s="36"/>
    </row>
    <row r="491" ht="19.947476196289063" customHeight="1">
      <c r="B491" s="58" t="s">
        <v>521</v>
      </c>
      <c r="C491" s="41" t="s">
        <v>522</v>
      </c>
      <c r="D491" s="40"/>
      <c r="I491" s="36"/>
    </row>
    <row r="492" ht="19.947476196289063" customHeight="1">
      <c r="B492" s="58" t="s">
        <v>523</v>
      </c>
      <c r="C492" s="41" t="s">
        <v>524</v>
      </c>
      <c r="D492" s="40"/>
      <c r="I492" s="36"/>
    </row>
    <row r="493" ht="19.947476196289063" customHeight="1">
      <c r="B493" s="58" t="s">
        <v>525</v>
      </c>
      <c r="C493" s="41" t="s">
        <v>526</v>
      </c>
      <c r="D493" s="40"/>
      <c r="I493" s="36"/>
    </row>
    <row r="494" ht="19.947476196289063" customHeight="1">
      <c r="B494" s="59" t="s">
        <v>527</v>
      </c>
      <c r="C494" s="56" t="s">
        <v>528</v>
      </c>
      <c r="D494" s="57"/>
      <c r="E494" s="31"/>
      <c r="F494" s="31"/>
      <c r="G494" s="31"/>
      <c r="H494" s="31"/>
      <c r="I494" s="37"/>
    </row>
    <row r="495"/>
    <row r="496"/>
    <row r="497"/>
    <row r="498" ht="92.2781982421875" customHeight="1">
      <c r="A498" s="9" t="s">
        <v>8</v>
      </c>
    </row>
    <row r="499">
      <c r="A499" s="38" t="s">
        <v>529</v>
      </c>
      <c r="B499" s="4" t="s">
        <v>45</v>
      </c>
    </row>
    <row r="500" ht="48.879766845703124" customHeight="1">
      <c r="B500" s="47" t="s">
        <v>530</v>
      </c>
      <c r="C500" s="45" t="s">
        <v>47</v>
      </c>
      <c r="D500" s="46" t="s">
        <v>531</v>
      </c>
      <c r="E500" s="30"/>
      <c r="F500" s="30"/>
      <c r="G500" s="30"/>
      <c r="H500" s="30"/>
      <c r="I500" s="35"/>
    </row>
    <row r="501" ht="19.947476196289063" customHeight="1">
      <c r="B501" s="48"/>
      <c r="C501" s="3" t="s">
        <v>532</v>
      </c>
      <c r="D501" s="9" t="s">
        <v>533</v>
      </c>
      <c r="I501" s="36"/>
    </row>
    <row r="502" ht="19.947476196289063" customHeight="1">
      <c r="B502" s="48"/>
      <c r="C502" s="3" t="s">
        <v>534</v>
      </c>
      <c r="D502" s="9" t="s">
        <v>535</v>
      </c>
      <c r="I502" s="36"/>
    </row>
    <row r="503" ht="34.413623046875" customHeight="1">
      <c r="B503" s="48"/>
      <c r="C503" s="3" t="s">
        <v>536</v>
      </c>
      <c r="D503" s="9" t="s">
        <v>537</v>
      </c>
      <c r="I503" s="36"/>
    </row>
    <row r="504">
      <c r="B504" s="48"/>
      <c r="I504" s="36"/>
    </row>
    <row r="505">
      <c r="B505" s="48"/>
      <c r="C505" s="7" t="s">
        <v>51</v>
      </c>
      <c r="I505" s="36"/>
    </row>
    <row r="506">
      <c r="B506" s="48"/>
      <c r="I506" s="36"/>
    </row>
    <row r="507" ht="19.947476196289063" customHeight="1">
      <c r="B507" s="49" t="s">
        <v>538</v>
      </c>
      <c r="C507" s="43" t="s">
        <v>264</v>
      </c>
      <c r="D507" s="41" t="s">
        <v>539</v>
      </c>
      <c r="E507" s="40"/>
      <c r="F507" s="40"/>
      <c r="G507" s="40"/>
      <c r="H507" s="40"/>
      <c r="I507" s="51"/>
    </row>
    <row r="508">
      <c r="B508" s="48"/>
      <c r="C508" s="3" t="s">
        <v>266</v>
      </c>
      <c r="I508" s="36"/>
    </row>
    <row r="509">
      <c r="B509" s="48"/>
      <c r="I509" s="36"/>
    </row>
    <row r="510">
      <c r="B510" s="48"/>
      <c r="C510" s="44" t="s">
        <v>56</v>
      </c>
      <c r="I510" s="36"/>
    </row>
    <row r="511">
      <c r="B511" s="48"/>
      <c r="I511" s="36"/>
    </row>
    <row r="512" ht="48.879766845703124" customHeight="1">
      <c r="B512" s="49" t="s">
        <v>436</v>
      </c>
      <c r="C512" s="43" t="s">
        <v>205</v>
      </c>
      <c r="D512" s="41" t="s">
        <v>540</v>
      </c>
      <c r="E512" s="40"/>
      <c r="F512" s="40"/>
      <c r="G512" s="40"/>
      <c r="H512" s="40"/>
      <c r="I512" s="51"/>
    </row>
    <row r="513">
      <c r="B513" s="48"/>
      <c r="I513" s="36"/>
    </row>
    <row r="514">
      <c r="B514" s="48"/>
      <c r="C514" s="44" t="s">
        <v>56</v>
      </c>
      <c r="I514" s="36"/>
    </row>
    <row r="515">
      <c r="B515" s="48"/>
      <c r="I515" s="36"/>
    </row>
    <row r="516" ht="19.947476196289063" customHeight="1">
      <c r="B516" s="49" t="s">
        <v>455</v>
      </c>
      <c r="C516" s="42" t="s">
        <v>456</v>
      </c>
      <c r="D516" s="41" t="s">
        <v>541</v>
      </c>
      <c r="E516" s="40"/>
      <c r="F516" s="40"/>
      <c r="G516" s="40"/>
      <c r="H516" s="40"/>
      <c r="I516" s="51"/>
    </row>
    <row r="517" ht="19.947476196289063" customHeight="1">
      <c r="B517" s="48"/>
      <c r="C517" s="3" t="s">
        <v>458</v>
      </c>
      <c r="D517" s="9" t="s">
        <v>542</v>
      </c>
      <c r="I517" s="36"/>
    </row>
    <row r="518" ht="19.947476196289063" customHeight="1">
      <c r="B518" s="48"/>
      <c r="C518" s="3" t="s">
        <v>460</v>
      </c>
      <c r="D518" s="9" t="s">
        <v>461</v>
      </c>
      <c r="I518" s="36"/>
    </row>
    <row r="519" ht="19.947476196289063" customHeight="1">
      <c r="B519" s="48"/>
      <c r="C519" s="3" t="s">
        <v>462</v>
      </c>
      <c r="D519" s="9" t="s">
        <v>463</v>
      </c>
      <c r="I519" s="36"/>
    </row>
    <row r="520" ht="19.947476196289063" customHeight="1">
      <c r="B520" s="48"/>
      <c r="C520" s="3" t="s">
        <v>464</v>
      </c>
      <c r="D520" s="9" t="s">
        <v>465</v>
      </c>
      <c r="I520" s="36"/>
    </row>
    <row r="521" ht="19.947476196289063" customHeight="1">
      <c r="B521" s="48"/>
      <c r="C521" s="3" t="s">
        <v>543</v>
      </c>
      <c r="D521" s="9" t="s">
        <v>544</v>
      </c>
      <c r="I521" s="36"/>
    </row>
    <row r="522">
      <c r="B522" s="48"/>
      <c r="I522" s="36"/>
    </row>
    <row r="523">
      <c r="B523" s="48"/>
      <c r="C523" s="44" t="s">
        <v>56</v>
      </c>
      <c r="I523" s="36"/>
    </row>
    <row r="524">
      <c r="B524" s="48"/>
      <c r="I524" s="36"/>
    </row>
    <row r="525" ht="48.879766845703124" customHeight="1">
      <c r="B525" s="49" t="s">
        <v>438</v>
      </c>
      <c r="C525" s="42" t="s">
        <v>456</v>
      </c>
      <c r="D525" s="41" t="s">
        <v>545</v>
      </c>
      <c r="E525" s="40"/>
      <c r="F525" s="40"/>
      <c r="G525" s="40"/>
      <c r="H525" s="40"/>
      <c r="I525" s="51"/>
    </row>
    <row r="526" ht="19.947476196289063" customHeight="1">
      <c r="B526" s="48"/>
      <c r="C526" s="3" t="s">
        <v>546</v>
      </c>
      <c r="D526" s="9" t="s">
        <v>547</v>
      </c>
      <c r="I526" s="36"/>
    </row>
    <row r="527" ht="19.947476196289063" customHeight="1">
      <c r="B527" s="48"/>
      <c r="C527" s="3" t="s">
        <v>445</v>
      </c>
      <c r="D527" s="9" t="s">
        <v>446</v>
      </c>
      <c r="I527" s="36"/>
    </row>
    <row r="528" ht="19.947476196289063" customHeight="1">
      <c r="B528" s="48"/>
      <c r="C528" s="3" t="s">
        <v>447</v>
      </c>
      <c r="D528" s="9" t="s">
        <v>448</v>
      </c>
      <c r="I528" s="36"/>
    </row>
    <row r="529">
      <c r="B529" s="48"/>
      <c r="I529" s="36"/>
    </row>
    <row r="530">
      <c r="B530" s="48"/>
      <c r="C530" s="44" t="s">
        <v>56</v>
      </c>
      <c r="I530" s="36"/>
    </row>
    <row r="531">
      <c r="B531" s="48"/>
      <c r="I531" s="36"/>
    </row>
    <row r="532" ht="63.34591064453125" customHeight="1">
      <c r="B532" s="49" t="s">
        <v>480</v>
      </c>
      <c r="C532" s="42" t="s">
        <v>439</v>
      </c>
      <c r="D532" s="41" t="s">
        <v>548</v>
      </c>
      <c r="E532" s="40"/>
      <c r="F532" s="40"/>
      <c r="G532" s="40"/>
      <c r="H532" s="40"/>
      <c r="I532" s="51"/>
    </row>
    <row r="533" ht="19.947476196289063" customHeight="1">
      <c r="B533" s="48"/>
      <c r="C533" s="3" t="s">
        <v>441</v>
      </c>
      <c r="D533" s="9" t="s">
        <v>442</v>
      </c>
      <c r="I533" s="36"/>
    </row>
    <row r="534" ht="19.947476196289063" customHeight="1">
      <c r="B534" s="48"/>
      <c r="C534" s="3" t="s">
        <v>485</v>
      </c>
      <c r="D534" s="9" t="s">
        <v>486</v>
      </c>
      <c r="I534" s="36"/>
    </row>
    <row r="535" ht="19.947476196289063" customHeight="1">
      <c r="B535" s="48"/>
      <c r="C535" s="3" t="s">
        <v>487</v>
      </c>
      <c r="D535" s="9" t="s">
        <v>488</v>
      </c>
      <c r="I535" s="36"/>
    </row>
    <row r="536" ht="19.947476196289063" customHeight="1">
      <c r="B536" s="48"/>
      <c r="C536" s="3" t="s">
        <v>549</v>
      </c>
      <c r="D536" s="9" t="s">
        <v>550</v>
      </c>
      <c r="I536" s="36"/>
    </row>
    <row r="537" ht="19.947476196289063" customHeight="1">
      <c r="B537" s="48"/>
      <c r="C537" s="3" t="s">
        <v>551</v>
      </c>
      <c r="D537" s="9" t="s">
        <v>552</v>
      </c>
      <c r="I537" s="36"/>
    </row>
    <row r="538" ht="19.947476196289063" customHeight="1">
      <c r="B538" s="48"/>
      <c r="C538" s="3" t="s">
        <v>495</v>
      </c>
      <c r="D538" s="9" t="s">
        <v>496</v>
      </c>
      <c r="I538" s="36"/>
    </row>
    <row r="539" ht="19.947476196289063" customHeight="1">
      <c r="B539" s="48"/>
      <c r="C539" s="3" t="s">
        <v>543</v>
      </c>
      <c r="D539" s="9" t="s">
        <v>544</v>
      </c>
      <c r="I539" s="36"/>
    </row>
    <row r="540">
      <c r="B540" s="48"/>
      <c r="I540" s="36"/>
    </row>
    <row r="541">
      <c r="B541" s="48"/>
      <c r="C541" s="44" t="s">
        <v>56</v>
      </c>
      <c r="I541" s="36"/>
    </row>
    <row r="542">
      <c r="B542" s="48"/>
      <c r="I542" s="36"/>
    </row>
    <row r="543" ht="63.34591064453125" customHeight="1">
      <c r="B543" s="49" t="s">
        <v>505</v>
      </c>
      <c r="C543" s="42" t="s">
        <v>439</v>
      </c>
      <c r="D543" s="41" t="s">
        <v>553</v>
      </c>
      <c r="E543" s="40"/>
      <c r="F543" s="40"/>
      <c r="G543" s="40"/>
      <c r="H543" s="40"/>
      <c r="I543" s="51"/>
    </row>
    <row r="544" ht="19.947476196289063" customHeight="1">
      <c r="B544" s="48"/>
      <c r="C544" s="3" t="s">
        <v>441</v>
      </c>
      <c r="D544" s="9" t="s">
        <v>442</v>
      </c>
      <c r="I544" s="36"/>
    </row>
    <row r="545" ht="19.947476196289063" customHeight="1">
      <c r="B545" s="48"/>
      <c r="C545" s="3" t="s">
        <v>485</v>
      </c>
      <c r="D545" s="9" t="s">
        <v>486</v>
      </c>
      <c r="I545" s="36"/>
    </row>
    <row r="546" ht="19.947476196289063" customHeight="1">
      <c r="B546" s="48"/>
      <c r="C546" s="3" t="s">
        <v>487</v>
      </c>
      <c r="D546" s="9" t="s">
        <v>488</v>
      </c>
      <c r="I546" s="36"/>
    </row>
    <row r="547" ht="19.947476196289063" customHeight="1">
      <c r="B547" s="48"/>
      <c r="C547" s="3" t="s">
        <v>549</v>
      </c>
      <c r="D547" s="9" t="s">
        <v>550</v>
      </c>
      <c r="I547" s="36"/>
    </row>
    <row r="548" ht="19.947476196289063" customHeight="1">
      <c r="B548" s="48"/>
      <c r="C548" s="3" t="s">
        <v>495</v>
      </c>
      <c r="D548" s="9" t="s">
        <v>496</v>
      </c>
      <c r="I548" s="36"/>
    </row>
    <row r="549" ht="19.947476196289063" customHeight="1">
      <c r="B549" s="48"/>
      <c r="C549" s="3" t="s">
        <v>543</v>
      </c>
      <c r="D549" s="9" t="s">
        <v>544</v>
      </c>
      <c r="I549" s="36"/>
    </row>
    <row r="550">
      <c r="B550" s="48"/>
      <c r="I550" s="36"/>
    </row>
    <row r="551">
      <c r="B551" s="48"/>
      <c r="C551" s="44" t="s">
        <v>56</v>
      </c>
      <c r="I551" s="36"/>
    </row>
    <row r="552">
      <c r="B552" s="50"/>
      <c r="C552" s="31"/>
      <c r="D552" s="31"/>
      <c r="E552" s="31"/>
      <c r="F552" s="31"/>
      <c r="G552" s="31"/>
      <c r="H552" s="31"/>
      <c r="I552" s="37"/>
    </row>
    <row r="553"/>
    <row r="554">
      <c r="B554" s="4" t="s">
        <v>75</v>
      </c>
    </row>
    <row r="555" ht="19.947476196289063" customHeight="1">
      <c r="B555" s="54" t="s">
        <v>554</v>
      </c>
      <c r="C555" s="52" t="s">
        <v>555</v>
      </c>
      <c r="D555" s="53"/>
      <c r="E555" s="53"/>
      <c r="F555" s="53"/>
      <c r="G555" s="53"/>
      <c r="H555" s="53"/>
      <c r="I555" s="55"/>
    </row>
    <row r="556"/>
    <row r="557">
      <c r="B557" s="4" t="s">
        <v>78</v>
      </c>
    </row>
    <row r="558" ht="19.947476196289063" customHeight="1">
      <c r="B558" s="32" t="s">
        <v>556</v>
      </c>
      <c r="C558" s="46" t="s">
        <v>557</v>
      </c>
      <c r="D558" s="30"/>
      <c r="E558" s="30"/>
      <c r="F558" s="30"/>
      <c r="G558" s="30"/>
      <c r="H558" s="30"/>
      <c r="I558" s="35"/>
    </row>
    <row r="559" ht="19.947476196289063" customHeight="1">
      <c r="B559" s="58" t="s">
        <v>558</v>
      </c>
      <c r="C559" s="41" t="s">
        <v>559</v>
      </c>
      <c r="D559" s="40"/>
      <c r="I559" s="36"/>
    </row>
    <row r="560" ht="19.947476196289063" customHeight="1">
      <c r="B560" s="58" t="s">
        <v>560</v>
      </c>
      <c r="C560" s="41" t="s">
        <v>561</v>
      </c>
      <c r="D560" s="40"/>
      <c r="I560" s="36"/>
    </row>
    <row r="561" ht="19.947476196289063" customHeight="1">
      <c r="B561" s="58" t="s">
        <v>562</v>
      </c>
      <c r="C561" s="41" t="s">
        <v>563</v>
      </c>
      <c r="D561" s="40"/>
      <c r="I561" s="36"/>
    </row>
    <row r="562" ht="19.947476196289063" customHeight="1">
      <c r="B562" s="58" t="s">
        <v>564</v>
      </c>
      <c r="C562" s="41" t="s">
        <v>565</v>
      </c>
      <c r="D562" s="40"/>
      <c r="I562" s="36"/>
    </row>
    <row r="563" ht="19.947476196289063" customHeight="1">
      <c r="B563" s="58" t="s">
        <v>566</v>
      </c>
      <c r="C563" s="41" t="s">
        <v>567</v>
      </c>
      <c r="D563" s="40"/>
      <c r="I563" s="36"/>
    </row>
    <row r="564" ht="19.947476196289063" customHeight="1">
      <c r="B564" s="58" t="s">
        <v>568</v>
      </c>
      <c r="C564" s="41" t="s">
        <v>569</v>
      </c>
      <c r="D564" s="40"/>
      <c r="I564" s="36"/>
    </row>
    <row r="565" ht="19.947476196289063" customHeight="1">
      <c r="B565" s="58" t="s">
        <v>570</v>
      </c>
      <c r="C565" s="41" t="s">
        <v>571</v>
      </c>
      <c r="D565" s="40"/>
      <c r="I565" s="36"/>
    </row>
    <row r="566" ht="19.947476196289063" customHeight="1">
      <c r="B566" s="58" t="s">
        <v>572</v>
      </c>
      <c r="C566" s="41" t="s">
        <v>573</v>
      </c>
      <c r="D566" s="40"/>
      <c r="I566" s="36"/>
    </row>
    <row r="567" ht="19.947476196289063" customHeight="1">
      <c r="B567" s="59" t="s">
        <v>574</v>
      </c>
      <c r="C567" s="56" t="s">
        <v>575</v>
      </c>
      <c r="D567" s="57"/>
      <c r="E567" s="31"/>
      <c r="F567" s="31"/>
      <c r="G567" s="31"/>
      <c r="H567" s="31"/>
      <c r="I567" s="37"/>
    </row>
    <row r="568"/>
    <row r="569"/>
    <row r="570"/>
    <row r="571" ht="48.879766845703124" customHeight="1">
      <c r="A571" s="9" t="s">
        <v>9</v>
      </c>
    </row>
    <row r="572">
      <c r="A572" s="38" t="s">
        <v>576</v>
      </c>
      <c r="B572" s="4" t="s">
        <v>45</v>
      </c>
    </row>
    <row r="573" ht="19.947476196289063" customHeight="1">
      <c r="B573" s="66" t="s">
        <v>577</v>
      </c>
      <c r="C573" s="65"/>
      <c r="D573" s="65"/>
      <c r="E573" s="65"/>
      <c r="F573" s="65"/>
      <c r="G573" s="65"/>
      <c r="H573" s="65"/>
      <c r="I573" s="69"/>
    </row>
    <row r="574" ht="19.947476196289063" customHeight="1">
      <c r="B574" s="67" t="s">
        <v>578</v>
      </c>
      <c r="C574" s="62" t="s">
        <v>264</v>
      </c>
      <c r="D574" s="9" t="s">
        <v>579</v>
      </c>
      <c r="I574" s="36"/>
    </row>
    <row r="575">
      <c r="B575" s="48"/>
      <c r="C575" s="3" t="s">
        <v>266</v>
      </c>
      <c r="I575" s="36"/>
    </row>
    <row r="576">
      <c r="B576" s="48"/>
      <c r="I576" s="36"/>
    </row>
    <row r="577">
      <c r="B577" s="48"/>
      <c r="C577" s="7" t="s">
        <v>51</v>
      </c>
      <c r="I577" s="36"/>
    </row>
    <row r="578">
      <c r="B578" s="48"/>
      <c r="I578" s="36"/>
    </row>
    <row r="579" ht="19.947476196289063" customHeight="1">
      <c r="B579" s="49" t="s">
        <v>580</v>
      </c>
      <c r="C579" s="43" t="s">
        <v>264</v>
      </c>
      <c r="D579" s="41" t="s">
        <v>581</v>
      </c>
      <c r="E579" s="40"/>
      <c r="F579" s="40"/>
      <c r="G579" s="40"/>
      <c r="H579" s="40"/>
      <c r="I579" s="51"/>
    </row>
    <row r="580">
      <c r="B580" s="48"/>
      <c r="C580" s="3" t="s">
        <v>266</v>
      </c>
      <c r="I580" s="36"/>
    </row>
    <row r="581">
      <c r="B581" s="48"/>
      <c r="I581" s="36"/>
    </row>
    <row r="582">
      <c r="B582" s="48"/>
      <c r="C582" s="7" t="s">
        <v>51</v>
      </c>
      <c r="I582" s="36"/>
    </row>
    <row r="583">
      <c r="B583" s="48"/>
      <c r="I583" s="36"/>
    </row>
    <row r="584" ht="19.947476196289063" customHeight="1">
      <c r="B584" s="49" t="s">
        <v>582</v>
      </c>
      <c r="C584" s="43" t="s">
        <v>264</v>
      </c>
      <c r="D584" s="41" t="s">
        <v>583</v>
      </c>
      <c r="E584" s="40"/>
      <c r="F584" s="40"/>
      <c r="G584" s="40"/>
      <c r="H584" s="40"/>
      <c r="I584" s="51"/>
    </row>
    <row r="585">
      <c r="B585" s="48"/>
      <c r="C585" s="3" t="s">
        <v>266</v>
      </c>
      <c r="I585" s="36"/>
    </row>
    <row r="586">
      <c r="B586" s="48"/>
      <c r="I586" s="36"/>
    </row>
    <row r="587">
      <c r="B587" s="48"/>
      <c r="C587" s="7" t="s">
        <v>51</v>
      </c>
      <c r="I587" s="36"/>
    </row>
    <row r="588">
      <c r="B588" s="48"/>
      <c r="I588" s="36"/>
    </row>
    <row r="589" ht="19.947476196289063" customHeight="1">
      <c r="B589" s="49" t="s">
        <v>584</v>
      </c>
      <c r="C589" s="43" t="s">
        <v>264</v>
      </c>
      <c r="D589" s="41" t="s">
        <v>585</v>
      </c>
      <c r="E589" s="40"/>
      <c r="F589" s="40"/>
      <c r="G589" s="40"/>
      <c r="H589" s="40"/>
      <c r="I589" s="51"/>
    </row>
    <row r="590">
      <c r="B590" s="48"/>
      <c r="C590" s="3" t="s">
        <v>266</v>
      </c>
      <c r="I590" s="36"/>
    </row>
    <row r="591">
      <c r="B591" s="48"/>
      <c r="I591" s="36"/>
    </row>
    <row r="592">
      <c r="B592" s="48"/>
      <c r="C592" s="7" t="s">
        <v>51</v>
      </c>
      <c r="I592" s="36"/>
    </row>
    <row r="593">
      <c r="B593" s="48"/>
      <c r="I593" s="36"/>
    </row>
    <row r="594" ht="19.947476196289063" customHeight="1">
      <c r="B594" s="49" t="s">
        <v>586</v>
      </c>
      <c r="C594" s="43" t="s">
        <v>264</v>
      </c>
      <c r="D594" s="41" t="s">
        <v>587</v>
      </c>
      <c r="E594" s="40"/>
      <c r="F594" s="40"/>
      <c r="G594" s="40"/>
      <c r="H594" s="40"/>
      <c r="I594" s="51"/>
    </row>
    <row r="595">
      <c r="B595" s="48"/>
      <c r="C595" s="3" t="s">
        <v>266</v>
      </c>
      <c r="I595" s="36"/>
    </row>
    <row r="596">
      <c r="B596" s="48"/>
      <c r="I596" s="36"/>
    </row>
    <row r="597">
      <c r="B597" s="48"/>
      <c r="C597" s="7" t="s">
        <v>51</v>
      </c>
      <c r="I597" s="36"/>
    </row>
    <row r="598">
      <c r="B598" s="48"/>
      <c r="I598" s="36"/>
    </row>
    <row r="599" ht="19.947476196289063" customHeight="1">
      <c r="B599" s="49" t="s">
        <v>588</v>
      </c>
      <c r="C599" s="43" t="s">
        <v>264</v>
      </c>
      <c r="D599" s="41" t="s">
        <v>589</v>
      </c>
      <c r="E599" s="40"/>
      <c r="F599" s="40"/>
      <c r="G599" s="40"/>
      <c r="H599" s="40"/>
      <c r="I599" s="51"/>
    </row>
    <row r="600">
      <c r="B600" s="48"/>
      <c r="C600" s="3" t="s">
        <v>266</v>
      </c>
      <c r="I600" s="36"/>
    </row>
    <row r="601">
      <c r="B601" s="48"/>
      <c r="I601" s="36"/>
    </row>
    <row r="602">
      <c r="B602" s="48"/>
      <c r="C602" s="7" t="s">
        <v>51</v>
      </c>
      <c r="I602" s="36"/>
    </row>
    <row r="603">
      <c r="B603" s="48"/>
      <c r="I603" s="36"/>
    </row>
    <row r="604" ht="19.947476196289063" customHeight="1">
      <c r="B604" s="49" t="s">
        <v>590</v>
      </c>
      <c r="C604" s="43" t="s">
        <v>174</v>
      </c>
      <c r="D604" s="41" t="s">
        <v>591</v>
      </c>
      <c r="E604" s="40"/>
      <c r="F604" s="40"/>
      <c r="G604" s="40"/>
      <c r="H604" s="40"/>
      <c r="I604" s="51"/>
    </row>
    <row r="605">
      <c r="B605" s="48"/>
      <c r="C605" s="3" t="s">
        <v>592</v>
      </c>
      <c r="I605" s="36"/>
    </row>
    <row r="606">
      <c r="B606" s="48"/>
      <c r="I606" s="36"/>
    </row>
    <row r="607">
      <c r="B607" s="48"/>
      <c r="C607" s="7" t="s">
        <v>51</v>
      </c>
      <c r="I607" s="36"/>
    </row>
    <row r="608">
      <c r="B608" s="48"/>
      <c r="I608" s="36"/>
    </row>
    <row r="609" ht="19.947476196289063" customHeight="1">
      <c r="B609" s="49" t="s">
        <v>593</v>
      </c>
      <c r="C609" s="42" t="s">
        <v>47</v>
      </c>
      <c r="D609" s="41" t="s">
        <v>594</v>
      </c>
      <c r="E609" s="40"/>
      <c r="F609" s="40"/>
      <c r="G609" s="40"/>
      <c r="H609" s="40"/>
      <c r="I609" s="51"/>
    </row>
    <row r="610" ht="19.947476196289063" customHeight="1">
      <c r="B610" s="48"/>
      <c r="C610" s="3" t="s">
        <v>229</v>
      </c>
      <c r="D610" s="9" t="s">
        <v>230</v>
      </c>
      <c r="I610" s="36"/>
    </row>
    <row r="611" ht="19.947476196289063" customHeight="1">
      <c r="B611" s="48"/>
      <c r="C611" s="3" t="s">
        <v>235</v>
      </c>
      <c r="D611" s="9" t="s">
        <v>236</v>
      </c>
      <c r="I611" s="36"/>
    </row>
    <row r="612" ht="19.947476196289063" customHeight="1">
      <c r="B612" s="48"/>
      <c r="C612" s="3" t="s">
        <v>595</v>
      </c>
      <c r="D612" s="9" t="s">
        <v>596</v>
      </c>
      <c r="I612" s="36"/>
    </row>
    <row r="613" ht="19.947476196289063" customHeight="1">
      <c r="B613" s="48"/>
      <c r="C613" s="3" t="s">
        <v>233</v>
      </c>
      <c r="D613" s="9" t="s">
        <v>234</v>
      </c>
      <c r="I613" s="36"/>
    </row>
    <row r="614" ht="19.947476196289063" customHeight="1">
      <c r="B614" s="48"/>
      <c r="C614" s="3" t="s">
        <v>597</v>
      </c>
      <c r="D614" s="9" t="s">
        <v>598</v>
      </c>
      <c r="I614" s="36"/>
    </row>
    <row r="615" ht="19.947476196289063" customHeight="1">
      <c r="B615" s="48"/>
      <c r="C615" s="3" t="s">
        <v>599</v>
      </c>
      <c r="D615" s="9" t="s">
        <v>600</v>
      </c>
      <c r="I615" s="36"/>
    </row>
    <row r="616">
      <c r="B616" s="48"/>
      <c r="I616" s="36"/>
    </row>
    <row r="617">
      <c r="B617" s="48"/>
      <c r="C617" s="7" t="s">
        <v>51</v>
      </c>
      <c r="I617" s="36"/>
    </row>
    <row r="618">
      <c r="B618" s="48"/>
      <c r="I618" s="36"/>
    </row>
    <row r="619" ht="19.947476196289063" customHeight="1">
      <c r="B619" s="49" t="s">
        <v>601</v>
      </c>
      <c r="C619" s="42" t="s">
        <v>47</v>
      </c>
      <c r="D619" s="41" t="s">
        <v>602</v>
      </c>
      <c r="E619" s="40"/>
      <c r="F619" s="40"/>
      <c r="G619" s="40"/>
      <c r="H619" s="40"/>
      <c r="I619" s="51"/>
    </row>
    <row r="620" ht="19.947476196289063" customHeight="1">
      <c r="B620" s="48"/>
      <c r="C620" s="3" t="s">
        <v>273</v>
      </c>
      <c r="D620" s="9" t="s">
        <v>603</v>
      </c>
      <c r="I620" s="36"/>
    </row>
    <row r="621" ht="19.947476196289063" customHeight="1">
      <c r="B621" s="48"/>
      <c r="C621" s="3" t="s">
        <v>604</v>
      </c>
      <c r="D621" s="9" t="s">
        <v>605</v>
      </c>
      <c r="I621" s="36"/>
    </row>
    <row r="622">
      <c r="B622" s="48"/>
      <c r="I622" s="36"/>
    </row>
    <row r="623">
      <c r="B623" s="48"/>
      <c r="C623" s="7" t="s">
        <v>51</v>
      </c>
      <c r="I623" s="36"/>
    </row>
    <row r="624">
      <c r="B624" s="48"/>
      <c r="I624" s="36"/>
    </row>
    <row r="625" ht="48.879766845703124" customHeight="1">
      <c r="B625" s="49" t="s">
        <v>606</v>
      </c>
      <c r="C625" s="42" t="s">
        <v>47</v>
      </c>
      <c r="D625" s="41" t="s">
        <v>607</v>
      </c>
      <c r="E625" s="40"/>
      <c r="F625" s="40"/>
      <c r="G625" s="40"/>
      <c r="H625" s="40"/>
      <c r="I625" s="51"/>
    </row>
    <row r="626" ht="19.947476196289063" customHeight="1">
      <c r="B626" s="48"/>
      <c r="C626" s="3" t="s">
        <v>441</v>
      </c>
      <c r="D626" s="9" t="s">
        <v>274</v>
      </c>
      <c r="I626" s="36"/>
    </row>
    <row r="627" ht="34.413623046875" customHeight="1">
      <c r="B627" s="48"/>
      <c r="C627" s="3" t="s">
        <v>608</v>
      </c>
      <c r="D627" s="9" t="s">
        <v>609</v>
      </c>
      <c r="I627" s="36"/>
    </row>
    <row r="628" ht="19.947476196289063" customHeight="1">
      <c r="B628" s="48"/>
      <c r="C628" s="3" t="s">
        <v>610</v>
      </c>
      <c r="D628" s="9" t="s">
        <v>611</v>
      </c>
      <c r="I628" s="36"/>
    </row>
    <row r="629" ht="19.947476196289063" customHeight="1">
      <c r="B629" s="48"/>
      <c r="C629" s="3" t="s">
        <v>612</v>
      </c>
      <c r="D629" s="9" t="s">
        <v>613</v>
      </c>
      <c r="I629" s="36"/>
    </row>
    <row r="630" ht="19.947476196289063" customHeight="1">
      <c r="B630" s="48"/>
      <c r="C630" s="3" t="s">
        <v>614</v>
      </c>
      <c r="D630" s="9" t="s">
        <v>615</v>
      </c>
      <c r="I630" s="36"/>
    </row>
    <row r="631" ht="19.947476196289063" customHeight="1">
      <c r="B631" s="48"/>
      <c r="C631" s="3" t="s">
        <v>338</v>
      </c>
      <c r="D631" s="9" t="s">
        <v>616</v>
      </c>
      <c r="I631" s="36"/>
    </row>
    <row r="632" ht="19.947476196289063" customHeight="1">
      <c r="B632" s="48"/>
      <c r="C632" s="3" t="s">
        <v>221</v>
      </c>
      <c r="D632" s="9" t="s">
        <v>617</v>
      </c>
      <c r="I632" s="36"/>
    </row>
    <row r="633">
      <c r="B633" s="48"/>
      <c r="I633" s="36"/>
    </row>
    <row r="634">
      <c r="B634" s="48"/>
      <c r="C634" s="44" t="s">
        <v>56</v>
      </c>
      <c r="I634" s="36"/>
    </row>
    <row r="635">
      <c r="B635" s="48"/>
      <c r="I635" s="36"/>
    </row>
    <row r="636" ht="19.947476196289063" customHeight="1">
      <c r="B636" s="49" t="s">
        <v>618</v>
      </c>
      <c r="C636" s="43" t="s">
        <v>264</v>
      </c>
      <c r="D636" s="41" t="s">
        <v>619</v>
      </c>
      <c r="E636" s="40"/>
      <c r="F636" s="40"/>
      <c r="G636" s="40"/>
      <c r="H636" s="40"/>
      <c r="I636" s="51"/>
    </row>
    <row r="637">
      <c r="B637" s="48"/>
      <c r="C637" s="3" t="s">
        <v>266</v>
      </c>
      <c r="I637" s="36"/>
    </row>
    <row r="638">
      <c r="B638" s="48"/>
      <c r="I638" s="36"/>
    </row>
    <row r="639">
      <c r="B639" s="48"/>
      <c r="C639" s="7" t="s">
        <v>51</v>
      </c>
      <c r="I639" s="36"/>
    </row>
    <row r="640">
      <c r="B640" s="48"/>
      <c r="I640" s="36"/>
    </row>
    <row r="641" ht="19.947476196289063" customHeight="1">
      <c r="B641" s="49" t="s">
        <v>620</v>
      </c>
      <c r="C641" s="43" t="s">
        <v>264</v>
      </c>
      <c r="D641" s="41" t="s">
        <v>621</v>
      </c>
      <c r="E641" s="40"/>
      <c r="F641" s="40"/>
      <c r="G641" s="40"/>
      <c r="H641" s="40"/>
      <c r="I641" s="51"/>
    </row>
    <row r="642">
      <c r="B642" s="48"/>
      <c r="C642" s="3" t="s">
        <v>266</v>
      </c>
      <c r="I642" s="36"/>
    </row>
    <row r="643">
      <c r="B643" s="48"/>
      <c r="I643" s="36"/>
    </row>
    <row r="644">
      <c r="B644" s="48"/>
      <c r="C644" s="7" t="s">
        <v>51</v>
      </c>
      <c r="I644" s="36"/>
    </row>
    <row r="645">
      <c r="B645" s="48"/>
      <c r="I645" s="36"/>
    </row>
    <row r="646" ht="19.947476196289063" customHeight="1">
      <c r="B646" s="68" t="s">
        <v>622</v>
      </c>
      <c r="C646" s="61"/>
      <c r="D646" s="61"/>
      <c r="E646" s="61"/>
      <c r="F646" s="61"/>
      <c r="G646" s="61"/>
      <c r="H646" s="61"/>
      <c r="I646" s="70"/>
    </row>
    <row r="647" ht="19.947476196289063" customHeight="1">
      <c r="B647" s="67" t="s">
        <v>623</v>
      </c>
      <c r="C647" s="63" t="s">
        <v>47</v>
      </c>
      <c r="D647" s="9" t="s">
        <v>624</v>
      </c>
      <c r="I647" s="36"/>
    </row>
    <row r="648" ht="19.947476196289063" customHeight="1">
      <c r="B648" s="48"/>
      <c r="C648" s="3" t="s">
        <v>625</v>
      </c>
      <c r="D648" s="9" t="s">
        <v>626</v>
      </c>
      <c r="I648" s="36"/>
    </row>
    <row r="649" ht="19.947476196289063" customHeight="1">
      <c r="B649" s="48"/>
      <c r="C649" s="3" t="s">
        <v>627</v>
      </c>
      <c r="D649" s="9" t="s">
        <v>628</v>
      </c>
      <c r="I649" s="36"/>
    </row>
    <row r="650" ht="19.947476196289063" customHeight="1">
      <c r="B650" s="48"/>
      <c r="C650" s="3" t="s">
        <v>629</v>
      </c>
      <c r="D650" s="9" t="s">
        <v>630</v>
      </c>
      <c r="I650" s="36"/>
    </row>
    <row r="651" ht="19.947476196289063" customHeight="1">
      <c r="B651" s="48"/>
      <c r="C651" s="3" t="s">
        <v>631</v>
      </c>
      <c r="D651" s="9" t="s">
        <v>632</v>
      </c>
      <c r="I651" s="36"/>
    </row>
    <row r="652">
      <c r="B652" s="48"/>
      <c r="I652" s="36"/>
    </row>
    <row r="653">
      <c r="B653" s="48"/>
      <c r="C653" s="44" t="s">
        <v>56</v>
      </c>
      <c r="I653" s="36"/>
    </row>
    <row r="654">
      <c r="B654" s="48"/>
      <c r="C654" s="64" t="str">
        <f>HYPERLINK("#'XML-dokumentation'!A3313", "Fotnot: (**)")</f>
        <v>Fotnot: (**)</v>
      </c>
      <c r="I654" s="36"/>
    </row>
    <row r="655">
      <c r="B655" s="48"/>
      <c r="I655" s="36"/>
    </row>
    <row r="656" ht="19.947476196289063" customHeight="1">
      <c r="B656" s="49" t="s">
        <v>633</v>
      </c>
      <c r="C656" s="42" t="s">
        <v>47</v>
      </c>
      <c r="D656" s="41" t="s">
        <v>634</v>
      </c>
      <c r="E656" s="40"/>
      <c r="F656" s="40"/>
      <c r="G656" s="40"/>
      <c r="H656" s="40"/>
      <c r="I656" s="51"/>
    </row>
    <row r="657" ht="19.947476196289063" customHeight="1">
      <c r="B657" s="48"/>
      <c r="C657" s="3" t="s">
        <v>625</v>
      </c>
      <c r="D657" s="9" t="s">
        <v>635</v>
      </c>
      <c r="I657" s="36"/>
    </row>
    <row r="658" ht="19.947476196289063" customHeight="1">
      <c r="B658" s="48"/>
      <c r="C658" s="3" t="s">
        <v>627</v>
      </c>
      <c r="D658" s="9" t="s">
        <v>636</v>
      </c>
      <c r="I658" s="36"/>
    </row>
    <row r="659" ht="19.947476196289063" customHeight="1">
      <c r="B659" s="48"/>
      <c r="C659" s="3" t="s">
        <v>629</v>
      </c>
      <c r="D659" s="9" t="s">
        <v>637</v>
      </c>
      <c r="I659" s="36"/>
    </row>
    <row r="660" ht="19.947476196289063" customHeight="1">
      <c r="B660" s="48"/>
      <c r="C660" s="3" t="s">
        <v>631</v>
      </c>
      <c r="D660" s="9" t="s">
        <v>638</v>
      </c>
      <c r="I660" s="36"/>
    </row>
    <row r="661" ht="19.947476196289063" customHeight="1">
      <c r="B661" s="48"/>
      <c r="C661" s="3" t="s">
        <v>639</v>
      </c>
      <c r="D661" s="9" t="s">
        <v>640</v>
      </c>
      <c r="I661" s="36"/>
    </row>
    <row r="662">
      <c r="B662" s="48"/>
      <c r="I662" s="36"/>
    </row>
    <row r="663">
      <c r="B663" s="48"/>
      <c r="C663" s="44" t="s">
        <v>56</v>
      </c>
      <c r="I663" s="36"/>
    </row>
    <row r="664">
      <c r="B664" s="48"/>
      <c r="C664" s="64" t="str">
        <f>HYPERLINK("#'XML-dokumentation'!A3313", "Fotnot: (**)")</f>
        <v>Fotnot: (**)</v>
      </c>
      <c r="I664" s="36"/>
    </row>
    <row r="665">
      <c r="B665" s="48"/>
      <c r="I665" s="36"/>
    </row>
    <row r="666" ht="19.947476196289063" customHeight="1">
      <c r="B666" s="49" t="s">
        <v>641</v>
      </c>
      <c r="C666" s="42" t="s">
        <v>47</v>
      </c>
      <c r="D666" s="41" t="s">
        <v>642</v>
      </c>
      <c r="E666" s="40"/>
      <c r="F666" s="40"/>
      <c r="G666" s="40"/>
      <c r="H666" s="40"/>
      <c r="I666" s="51"/>
    </row>
    <row r="667" ht="19.947476196289063" customHeight="1">
      <c r="B667" s="48"/>
      <c r="C667" s="3" t="s">
        <v>625</v>
      </c>
      <c r="D667" s="9" t="s">
        <v>643</v>
      </c>
      <c r="I667" s="36"/>
    </row>
    <row r="668" ht="19.947476196289063" customHeight="1">
      <c r="B668" s="48"/>
      <c r="C668" s="3" t="s">
        <v>627</v>
      </c>
      <c r="D668" s="9" t="s">
        <v>644</v>
      </c>
      <c r="I668" s="36"/>
    </row>
    <row r="669" ht="19.947476196289063" customHeight="1">
      <c r="B669" s="48"/>
      <c r="C669" s="3" t="s">
        <v>629</v>
      </c>
      <c r="D669" s="9" t="s">
        <v>645</v>
      </c>
      <c r="I669" s="36"/>
    </row>
    <row r="670" ht="34.413623046875" customHeight="1">
      <c r="B670" s="48"/>
      <c r="C670" s="3" t="s">
        <v>631</v>
      </c>
      <c r="D670" s="9" t="s">
        <v>646</v>
      </c>
      <c r="I670" s="36"/>
    </row>
    <row r="671" ht="19.947476196289063" customHeight="1">
      <c r="B671" s="48"/>
      <c r="C671" s="3" t="s">
        <v>639</v>
      </c>
      <c r="D671" s="9" t="s">
        <v>647</v>
      </c>
      <c r="I671" s="36"/>
    </row>
    <row r="672" ht="19.947476196289063" customHeight="1">
      <c r="B672" s="48"/>
      <c r="C672" s="3" t="s">
        <v>648</v>
      </c>
      <c r="D672" s="9" t="s">
        <v>649</v>
      </c>
      <c r="I672" s="36"/>
    </row>
    <row r="673">
      <c r="B673" s="48"/>
      <c r="I673" s="36"/>
    </row>
    <row r="674">
      <c r="B674" s="48"/>
      <c r="C674" s="44" t="s">
        <v>56</v>
      </c>
      <c r="I674" s="36"/>
    </row>
    <row r="675">
      <c r="B675" s="48"/>
      <c r="C675" s="64" t="str">
        <f>HYPERLINK("#'XML-dokumentation'!A3313", "Fotnot: (**)")</f>
        <v>Fotnot: (**)</v>
      </c>
      <c r="I675" s="36"/>
    </row>
    <row r="676">
      <c r="B676" s="48"/>
      <c r="I676" s="36"/>
    </row>
    <row r="677" ht="19.947476196289063" customHeight="1">
      <c r="B677" s="49" t="s">
        <v>650</v>
      </c>
      <c r="C677" s="42" t="s">
        <v>47</v>
      </c>
      <c r="D677" s="41" t="s">
        <v>651</v>
      </c>
      <c r="E677" s="40"/>
      <c r="F677" s="40"/>
      <c r="G677" s="40"/>
      <c r="H677" s="40"/>
      <c r="I677" s="51"/>
    </row>
    <row r="678" ht="19.947476196289063" customHeight="1">
      <c r="B678" s="48"/>
      <c r="C678" s="3" t="s">
        <v>625</v>
      </c>
      <c r="D678" s="9" t="s">
        <v>652</v>
      </c>
      <c r="I678" s="36"/>
    </row>
    <row r="679" ht="19.947476196289063" customHeight="1">
      <c r="B679" s="48"/>
      <c r="C679" s="3" t="s">
        <v>627</v>
      </c>
      <c r="D679" s="9" t="s">
        <v>653</v>
      </c>
      <c r="I679" s="36"/>
    </row>
    <row r="680" ht="19.947476196289063" customHeight="1">
      <c r="B680" s="48"/>
      <c r="C680" s="3" t="s">
        <v>629</v>
      </c>
      <c r="D680" s="9" t="s">
        <v>654</v>
      </c>
      <c r="I680" s="36"/>
    </row>
    <row r="681" ht="19.947476196289063" customHeight="1">
      <c r="B681" s="48"/>
      <c r="C681" s="3" t="s">
        <v>631</v>
      </c>
      <c r="D681" s="9" t="s">
        <v>655</v>
      </c>
      <c r="I681" s="36"/>
    </row>
    <row r="682" ht="19.947476196289063" customHeight="1">
      <c r="B682" s="48"/>
      <c r="C682" s="3" t="s">
        <v>639</v>
      </c>
      <c r="D682" s="9" t="s">
        <v>656</v>
      </c>
      <c r="I682" s="36"/>
    </row>
    <row r="683" ht="19.947476196289063" customHeight="1">
      <c r="B683" s="48"/>
      <c r="C683" s="3" t="s">
        <v>648</v>
      </c>
      <c r="D683" s="9" t="s">
        <v>657</v>
      </c>
      <c r="I683" s="36"/>
    </row>
    <row r="684" ht="19.947476196289063" customHeight="1">
      <c r="B684" s="48"/>
      <c r="C684" s="3" t="s">
        <v>658</v>
      </c>
      <c r="D684" s="9" t="s">
        <v>659</v>
      </c>
      <c r="I684" s="36"/>
    </row>
    <row r="685" ht="19.947476196289063" customHeight="1">
      <c r="B685" s="48"/>
      <c r="C685" s="3" t="s">
        <v>660</v>
      </c>
      <c r="D685" s="9" t="s">
        <v>661</v>
      </c>
      <c r="I685" s="36"/>
    </row>
    <row r="686">
      <c r="B686" s="48"/>
      <c r="I686" s="36"/>
    </row>
    <row r="687">
      <c r="B687" s="48"/>
      <c r="C687" s="44" t="s">
        <v>56</v>
      </c>
      <c r="I687" s="36"/>
    </row>
    <row r="688">
      <c r="B688" s="48"/>
      <c r="C688" s="64" t="str">
        <f>HYPERLINK("#'XML-dokumentation'!A3313", "Fotnot: (**)")</f>
        <v>Fotnot: (**)</v>
      </c>
      <c r="I688" s="36"/>
    </row>
    <row r="689">
      <c r="B689" s="48"/>
      <c r="I689" s="36"/>
    </row>
    <row r="690" ht="19.947476196289063" customHeight="1">
      <c r="B690" s="49" t="s">
        <v>662</v>
      </c>
      <c r="C690" s="43" t="s">
        <v>663</v>
      </c>
      <c r="D690" s="41" t="s">
        <v>664</v>
      </c>
      <c r="E690" s="40"/>
      <c r="F690" s="40"/>
      <c r="G690" s="40"/>
      <c r="H690" s="40"/>
      <c r="I690" s="51"/>
    </row>
    <row r="691">
      <c r="B691" s="48"/>
      <c r="C691" s="3" t="s">
        <v>665</v>
      </c>
      <c r="I691" s="36"/>
    </row>
    <row r="692">
      <c r="B692" s="48"/>
      <c r="C692" s="3" t="s">
        <v>666</v>
      </c>
      <c r="I692" s="36"/>
    </row>
    <row r="693">
      <c r="B693" s="48"/>
      <c r="I693" s="36"/>
    </row>
    <row r="694">
      <c r="B694" s="48"/>
      <c r="C694" s="44" t="s">
        <v>56</v>
      </c>
      <c r="I694" s="36"/>
    </row>
    <row r="695">
      <c r="B695" s="48"/>
      <c r="C695" s="64" t="str">
        <f>HYPERLINK("#'XML-dokumentation'!A3313", "Fotnot: (**)")</f>
        <v>Fotnot: (**)</v>
      </c>
      <c r="I695" s="36"/>
    </row>
    <row r="696">
      <c r="B696" s="48"/>
      <c r="I696" s="36"/>
    </row>
    <row r="697" ht="19.947476196289063" customHeight="1">
      <c r="B697" s="49" t="s">
        <v>667</v>
      </c>
      <c r="C697" s="43" t="s">
        <v>663</v>
      </c>
      <c r="D697" s="41" t="s">
        <v>668</v>
      </c>
      <c r="E697" s="40"/>
      <c r="F697" s="40"/>
      <c r="G697" s="40"/>
      <c r="H697" s="40"/>
      <c r="I697" s="51"/>
    </row>
    <row r="698">
      <c r="B698" s="48"/>
      <c r="C698" s="3" t="s">
        <v>669</v>
      </c>
      <c r="I698" s="36"/>
    </row>
    <row r="699">
      <c r="B699" s="48"/>
      <c r="C699" s="3" t="s">
        <v>670</v>
      </c>
      <c r="I699" s="36"/>
    </row>
    <row r="700">
      <c r="B700" s="48"/>
      <c r="I700" s="36"/>
    </row>
    <row r="701">
      <c r="B701" s="48"/>
      <c r="C701" s="44" t="s">
        <v>56</v>
      </c>
      <c r="I701" s="36"/>
    </row>
    <row r="702">
      <c r="B702" s="48"/>
      <c r="C702" s="64" t="str">
        <f>HYPERLINK("#'XML-dokumentation'!A3313", "Fotnot: (**)")</f>
        <v>Fotnot: (**)</v>
      </c>
      <c r="I702" s="36"/>
    </row>
    <row r="703">
      <c r="B703" s="48"/>
      <c r="I703" s="36"/>
    </row>
    <row r="704" ht="19.947476196289063" customHeight="1">
      <c r="B704" s="49" t="s">
        <v>671</v>
      </c>
      <c r="C704" s="43" t="s">
        <v>663</v>
      </c>
      <c r="D704" s="41" t="s">
        <v>672</v>
      </c>
      <c r="E704" s="40"/>
      <c r="F704" s="40"/>
      <c r="G704" s="40"/>
      <c r="H704" s="40"/>
      <c r="I704" s="51"/>
    </row>
    <row r="705">
      <c r="B705" s="48"/>
      <c r="C705" s="3" t="s">
        <v>673</v>
      </c>
      <c r="I705" s="36"/>
    </row>
    <row r="706">
      <c r="B706" s="48"/>
      <c r="C706" s="3" t="s">
        <v>666</v>
      </c>
      <c r="I706" s="36"/>
    </row>
    <row r="707">
      <c r="B707" s="48"/>
      <c r="I707" s="36"/>
    </row>
    <row r="708">
      <c r="B708" s="48"/>
      <c r="C708" s="44" t="s">
        <v>56</v>
      </c>
      <c r="I708" s="36"/>
    </row>
    <row r="709">
      <c r="B709" s="48"/>
      <c r="C709" s="64" t="str">
        <f>HYPERLINK("#'XML-dokumentation'!A3313", "Fotnot: (**)")</f>
        <v>Fotnot: (**)</v>
      </c>
      <c r="I709" s="36"/>
    </row>
    <row r="710">
      <c r="B710" s="48"/>
      <c r="I710" s="36"/>
    </row>
    <row r="711" ht="19.947476196289063" customHeight="1">
      <c r="B711" s="49" t="s">
        <v>674</v>
      </c>
      <c r="C711" s="43" t="s">
        <v>174</v>
      </c>
      <c r="D711" s="41" t="s">
        <v>675</v>
      </c>
      <c r="E711" s="40"/>
      <c r="F711" s="40"/>
      <c r="G711" s="40"/>
      <c r="H711" s="40"/>
      <c r="I711" s="51"/>
    </row>
    <row r="712">
      <c r="B712" s="48"/>
      <c r="C712" s="3" t="s">
        <v>676</v>
      </c>
      <c r="I712" s="36"/>
    </row>
    <row r="713">
      <c r="B713" s="48"/>
      <c r="C713" s="3" t="s">
        <v>677</v>
      </c>
      <c r="I713" s="36"/>
    </row>
    <row r="714">
      <c r="B714" s="48"/>
      <c r="I714" s="36"/>
    </row>
    <row r="715">
      <c r="B715" s="48"/>
      <c r="C715" s="44" t="s">
        <v>56</v>
      </c>
      <c r="I715" s="36"/>
    </row>
    <row r="716">
      <c r="B716" s="48"/>
      <c r="C716" s="64" t="str">
        <f>HYPERLINK("#'XML-dokumentation'!A3313", "Fotnot: (**)")</f>
        <v>Fotnot: (**)</v>
      </c>
      <c r="I716" s="36"/>
    </row>
    <row r="717">
      <c r="B717" s="48"/>
      <c r="I717" s="36"/>
    </row>
    <row r="718" ht="19.947476196289063" customHeight="1">
      <c r="B718" s="49" t="s">
        <v>678</v>
      </c>
      <c r="C718" s="43" t="s">
        <v>663</v>
      </c>
      <c r="D718" s="41" t="s">
        <v>679</v>
      </c>
      <c r="E718" s="40"/>
      <c r="F718" s="40"/>
      <c r="G718" s="40"/>
      <c r="H718" s="40"/>
      <c r="I718" s="51"/>
    </row>
    <row r="719">
      <c r="B719" s="48"/>
      <c r="C719" s="3" t="s">
        <v>680</v>
      </c>
      <c r="I719" s="36"/>
    </row>
    <row r="720">
      <c r="B720" s="48"/>
      <c r="C720" s="3" t="s">
        <v>681</v>
      </c>
      <c r="I720" s="36"/>
    </row>
    <row r="721">
      <c r="B721" s="48"/>
      <c r="I721" s="36"/>
    </row>
    <row r="722">
      <c r="B722" s="48"/>
      <c r="C722" s="44" t="s">
        <v>56</v>
      </c>
      <c r="I722" s="36"/>
    </row>
    <row r="723">
      <c r="B723" s="48"/>
      <c r="C723" s="64" t="str">
        <f>HYPERLINK("#'XML-dokumentation'!A3313", "Fotnot: (**)")</f>
        <v>Fotnot: (**)</v>
      </c>
      <c r="I723" s="36"/>
    </row>
    <row r="724">
      <c r="B724" s="48"/>
      <c r="I724" s="36"/>
    </row>
    <row r="725" ht="19.947476196289063" customHeight="1">
      <c r="B725" s="49" t="s">
        <v>682</v>
      </c>
      <c r="C725" s="43" t="s">
        <v>663</v>
      </c>
      <c r="D725" s="41" t="s">
        <v>683</v>
      </c>
      <c r="E725" s="40"/>
      <c r="F725" s="40"/>
      <c r="G725" s="40"/>
      <c r="H725" s="40"/>
      <c r="I725" s="51"/>
    </row>
    <row r="726">
      <c r="B726" s="48"/>
      <c r="C726" s="3" t="s">
        <v>684</v>
      </c>
      <c r="I726" s="36"/>
    </row>
    <row r="727">
      <c r="B727" s="48"/>
      <c r="C727" s="3" t="s">
        <v>685</v>
      </c>
      <c r="I727" s="36"/>
    </row>
    <row r="728">
      <c r="B728" s="48"/>
      <c r="I728" s="36"/>
    </row>
    <row r="729">
      <c r="B729" s="48"/>
      <c r="C729" s="44" t="s">
        <v>56</v>
      </c>
      <c r="I729" s="36"/>
    </row>
    <row r="730">
      <c r="B730" s="48"/>
      <c r="C730" s="64" t="str">
        <f>HYPERLINK("#'XML-dokumentation'!A3313", "Fotnot: (**)")</f>
        <v>Fotnot: (**)</v>
      </c>
      <c r="I730" s="36"/>
    </row>
    <row r="731">
      <c r="B731" s="48"/>
      <c r="I731" s="36"/>
    </row>
    <row r="732" ht="19.947476196289063" customHeight="1">
      <c r="B732" s="49" t="s">
        <v>686</v>
      </c>
      <c r="C732" s="43" t="s">
        <v>174</v>
      </c>
      <c r="D732" s="41" t="s">
        <v>687</v>
      </c>
      <c r="E732" s="40"/>
      <c r="F732" s="40"/>
      <c r="G732" s="40"/>
      <c r="H732" s="40"/>
      <c r="I732" s="51"/>
    </row>
    <row r="733">
      <c r="B733" s="48"/>
      <c r="C733" s="3" t="s">
        <v>688</v>
      </c>
      <c r="I733" s="36"/>
    </row>
    <row r="734">
      <c r="B734" s="48"/>
      <c r="C734" s="3" t="s">
        <v>681</v>
      </c>
      <c r="I734" s="36"/>
    </row>
    <row r="735">
      <c r="B735" s="48"/>
      <c r="I735" s="36"/>
    </row>
    <row r="736">
      <c r="B736" s="48"/>
      <c r="C736" s="44" t="s">
        <v>56</v>
      </c>
      <c r="I736" s="36"/>
    </row>
    <row r="737">
      <c r="B737" s="48"/>
      <c r="C737" s="64" t="str">
        <f>HYPERLINK("#'XML-dokumentation'!A3313", "Fotnot: (**)")</f>
        <v>Fotnot: (**)</v>
      </c>
      <c r="I737" s="36"/>
    </row>
    <row r="738">
      <c r="B738" s="48"/>
      <c r="I738" s="36"/>
    </row>
    <row r="739" ht="19.947476196289063" customHeight="1">
      <c r="B739" s="49" t="s">
        <v>689</v>
      </c>
      <c r="C739" s="43" t="s">
        <v>174</v>
      </c>
      <c r="D739" s="41" t="s">
        <v>690</v>
      </c>
      <c r="E739" s="40"/>
      <c r="F739" s="40"/>
      <c r="G739" s="40"/>
      <c r="H739" s="40"/>
      <c r="I739" s="51"/>
    </row>
    <row r="740">
      <c r="B740" s="48"/>
      <c r="C740" s="3" t="s">
        <v>676</v>
      </c>
      <c r="I740" s="36"/>
    </row>
    <row r="741">
      <c r="B741" s="48"/>
      <c r="C741" s="3" t="s">
        <v>691</v>
      </c>
      <c r="I741" s="36"/>
    </row>
    <row r="742">
      <c r="B742" s="48"/>
      <c r="I742" s="36"/>
    </row>
    <row r="743">
      <c r="B743" s="48"/>
      <c r="C743" s="44" t="s">
        <v>56</v>
      </c>
      <c r="I743" s="36"/>
    </row>
    <row r="744">
      <c r="B744" s="48"/>
      <c r="C744" s="64" t="str">
        <f>HYPERLINK("#'XML-dokumentation'!A3313", "Fotnot: (**)")</f>
        <v>Fotnot: (**)</v>
      </c>
      <c r="I744" s="36"/>
    </row>
    <row r="745">
      <c r="B745" s="48"/>
      <c r="I745" s="36"/>
    </row>
    <row r="746" ht="48.879766845703124" customHeight="1">
      <c r="B746" s="49" t="s">
        <v>692</v>
      </c>
      <c r="C746" s="43" t="s">
        <v>174</v>
      </c>
      <c r="D746" s="41" t="s">
        <v>693</v>
      </c>
      <c r="E746" s="40"/>
      <c r="F746" s="40"/>
      <c r="G746" s="40"/>
      <c r="H746" s="40"/>
      <c r="I746" s="51"/>
    </row>
    <row r="747">
      <c r="B747" s="48"/>
      <c r="C747" s="3" t="s">
        <v>694</v>
      </c>
      <c r="I747" s="36"/>
    </row>
    <row r="748">
      <c r="B748" s="48"/>
      <c r="C748" s="3" t="s">
        <v>695</v>
      </c>
      <c r="I748" s="36"/>
    </row>
    <row r="749">
      <c r="B749" s="48"/>
      <c r="I749" s="36"/>
    </row>
    <row r="750">
      <c r="B750" s="48"/>
      <c r="C750" s="44" t="s">
        <v>56</v>
      </c>
      <c r="I750" s="36"/>
    </row>
    <row r="751">
      <c r="B751" s="48"/>
      <c r="C751" s="64" t="str">
        <f>HYPERLINK("#'XML-dokumentation'!A3313", "Fotnot: (**)")</f>
        <v>Fotnot: (**)</v>
      </c>
      <c r="I751" s="36"/>
    </row>
    <row r="752">
      <c r="B752" s="48"/>
      <c r="I752" s="36"/>
    </row>
    <row r="753" ht="48.879766845703124" customHeight="1">
      <c r="B753" s="49" t="s">
        <v>696</v>
      </c>
      <c r="C753" s="43" t="s">
        <v>663</v>
      </c>
      <c r="D753" s="41" t="s">
        <v>697</v>
      </c>
      <c r="E753" s="40"/>
      <c r="F753" s="40"/>
      <c r="G753" s="40"/>
      <c r="H753" s="40"/>
      <c r="I753" s="51"/>
    </row>
    <row r="754">
      <c r="B754" s="48"/>
      <c r="C754" s="3" t="s">
        <v>698</v>
      </c>
      <c r="I754" s="36"/>
    </row>
    <row r="755">
      <c r="B755" s="48"/>
      <c r="C755" s="3" t="s">
        <v>699</v>
      </c>
      <c r="I755" s="36"/>
    </row>
    <row r="756">
      <c r="B756" s="48"/>
      <c r="I756" s="36"/>
    </row>
    <row r="757">
      <c r="B757" s="48"/>
      <c r="C757" s="44" t="s">
        <v>56</v>
      </c>
      <c r="I757" s="36"/>
    </row>
    <row r="758">
      <c r="B758" s="48"/>
      <c r="C758" s="64" t="str">
        <f>HYPERLINK("#'XML-dokumentation'!A3313", "Fotnot: (**)")</f>
        <v>Fotnot: (**)</v>
      </c>
      <c r="I758" s="36"/>
    </row>
    <row r="759">
      <c r="B759" s="48"/>
      <c r="I759" s="36"/>
    </row>
    <row r="760" ht="19.947476196289063" customHeight="1">
      <c r="B760" s="49" t="s">
        <v>700</v>
      </c>
      <c r="C760" s="43" t="s">
        <v>264</v>
      </c>
      <c r="D760" s="41" t="s">
        <v>701</v>
      </c>
      <c r="E760" s="40"/>
      <c r="F760" s="40"/>
      <c r="G760" s="40"/>
      <c r="H760" s="40"/>
      <c r="I760" s="51"/>
    </row>
    <row r="761">
      <c r="B761" s="48"/>
      <c r="C761" s="3" t="s">
        <v>266</v>
      </c>
      <c r="I761" s="36"/>
    </row>
    <row r="762">
      <c r="B762" s="48"/>
      <c r="I762" s="36"/>
    </row>
    <row r="763">
      <c r="B763" s="48"/>
      <c r="C763" s="44" t="s">
        <v>56</v>
      </c>
      <c r="I763" s="36"/>
    </row>
    <row r="764">
      <c r="B764" s="48"/>
      <c r="C764" s="64" t="str">
        <f>HYPERLINK("#'XML-dokumentation'!A3313", "Fotnot: (**)")</f>
        <v>Fotnot: (**)</v>
      </c>
      <c r="I764" s="36"/>
    </row>
    <row r="765">
      <c r="B765" s="50"/>
      <c r="C765" s="31"/>
      <c r="D765" s="31"/>
      <c r="E765" s="31"/>
      <c r="F765" s="31"/>
      <c r="G765" s="31"/>
      <c r="H765" s="31"/>
      <c r="I765" s="37"/>
    </row>
    <row r="766"/>
    <row r="767">
      <c r="B767" s="4" t="s">
        <v>702</v>
      </c>
    </row>
    <row r="768"/>
    <row r="769">
      <c r="B769" s="4" t="s">
        <v>78</v>
      </c>
    </row>
    <row r="770" ht="19.947476196289063" customHeight="1">
      <c r="B770" s="32" t="s">
        <v>703</v>
      </c>
      <c r="C770" s="46" t="s">
        <v>704</v>
      </c>
      <c r="D770" s="30"/>
      <c r="E770" s="30"/>
      <c r="F770" s="30"/>
      <c r="G770" s="30"/>
      <c r="H770" s="30"/>
      <c r="I770" s="35"/>
    </row>
    <row r="771" ht="34.413623046875" customHeight="1">
      <c r="B771" s="58" t="s">
        <v>705</v>
      </c>
      <c r="C771" s="41" t="s">
        <v>706</v>
      </c>
      <c r="D771" s="40"/>
      <c r="I771" s="36"/>
    </row>
    <row r="772" ht="19.947476196289063" customHeight="1">
      <c r="B772" s="59" t="s">
        <v>707</v>
      </c>
      <c r="C772" s="56" t="s">
        <v>708</v>
      </c>
      <c r="D772" s="57"/>
      <c r="E772" s="31"/>
      <c r="F772" s="31"/>
      <c r="G772" s="31"/>
      <c r="H772" s="31"/>
      <c r="I772" s="37"/>
    </row>
    <row r="773"/>
    <row r="774"/>
    <row r="775"/>
    <row r="776" ht="19.947476196289063" customHeight="1">
      <c r="A776" s="9" t="s">
        <v>10</v>
      </c>
    </row>
    <row r="777">
      <c r="A777" s="38" t="s">
        <v>709</v>
      </c>
      <c r="B777" s="4" t="s">
        <v>45</v>
      </c>
    </row>
    <row r="778" ht="48.879766845703124" customHeight="1">
      <c r="B778" s="47" t="s">
        <v>710</v>
      </c>
      <c r="C778" s="60" t="s">
        <v>65</v>
      </c>
      <c r="D778" s="46" t="s">
        <v>711</v>
      </c>
      <c r="E778" s="30"/>
      <c r="F778" s="30"/>
      <c r="G778" s="30"/>
      <c r="H778" s="30"/>
      <c r="I778" s="35"/>
    </row>
    <row r="779">
      <c r="B779" s="48"/>
      <c r="C779" s="3" t="s">
        <v>712</v>
      </c>
      <c r="I779" s="36"/>
    </row>
    <row r="780">
      <c r="B780" s="48"/>
      <c r="I780" s="36"/>
    </row>
    <row r="781">
      <c r="B781" s="48"/>
      <c r="C781" s="44" t="s">
        <v>56</v>
      </c>
      <c r="I781" s="36"/>
    </row>
    <row r="782">
      <c r="B782" s="48"/>
      <c r="I782" s="36"/>
    </row>
    <row r="783" ht="19.947476196289063" customHeight="1">
      <c r="B783" s="49" t="s">
        <v>713</v>
      </c>
      <c r="C783" s="42" t="s">
        <v>47</v>
      </c>
      <c r="D783" s="41" t="s">
        <v>714</v>
      </c>
      <c r="E783" s="40"/>
      <c r="F783" s="40"/>
      <c r="G783" s="40"/>
      <c r="H783" s="40"/>
      <c r="I783" s="51"/>
    </row>
    <row r="784" ht="19.947476196289063" customHeight="1">
      <c r="B784" s="48"/>
      <c r="C784" s="3" t="s">
        <v>715</v>
      </c>
      <c r="D784" s="9" t="s">
        <v>716</v>
      </c>
      <c r="I784" s="36"/>
    </row>
    <row r="785" ht="19.947476196289063" customHeight="1">
      <c r="B785" s="48"/>
      <c r="C785" s="3" t="s">
        <v>717</v>
      </c>
      <c r="D785" s="9" t="s">
        <v>718</v>
      </c>
      <c r="I785" s="36"/>
    </row>
    <row r="786">
      <c r="B786" s="48"/>
      <c r="I786" s="36"/>
    </row>
    <row r="787">
      <c r="B787" s="48"/>
      <c r="C787" s="44" t="s">
        <v>56</v>
      </c>
      <c r="I787" s="36"/>
    </row>
    <row r="788">
      <c r="B788" s="48"/>
      <c r="I788" s="36"/>
    </row>
    <row r="789" ht="48.879766845703124" customHeight="1">
      <c r="B789" s="49" t="s">
        <v>719</v>
      </c>
      <c r="C789" s="43" t="s">
        <v>174</v>
      </c>
      <c r="D789" s="41" t="s">
        <v>720</v>
      </c>
      <c r="E789" s="40"/>
      <c r="F789" s="40"/>
      <c r="G789" s="40"/>
      <c r="H789" s="40"/>
      <c r="I789" s="51"/>
    </row>
    <row r="790">
      <c r="B790" s="48"/>
      <c r="C790" s="3" t="s">
        <v>721</v>
      </c>
      <c r="I790" s="36"/>
    </row>
    <row r="791">
      <c r="B791" s="48"/>
      <c r="C791" s="3" t="s">
        <v>722</v>
      </c>
      <c r="I791" s="36"/>
    </row>
    <row r="792">
      <c r="B792" s="48"/>
      <c r="I792" s="36"/>
    </row>
    <row r="793">
      <c r="B793" s="48"/>
      <c r="C793" s="44" t="s">
        <v>56</v>
      </c>
      <c r="I793" s="36"/>
    </row>
    <row r="794">
      <c r="B794" s="48"/>
      <c r="I794" s="36"/>
    </row>
    <row r="795" ht="48.879766845703124" customHeight="1">
      <c r="B795" s="49" t="s">
        <v>723</v>
      </c>
      <c r="C795" s="43" t="s">
        <v>264</v>
      </c>
      <c r="D795" s="41" t="s">
        <v>724</v>
      </c>
      <c r="E795" s="40"/>
      <c r="F795" s="40"/>
      <c r="G795" s="40"/>
      <c r="H795" s="40"/>
      <c r="I795" s="51"/>
    </row>
    <row r="796">
      <c r="B796" s="48"/>
      <c r="C796" s="3" t="s">
        <v>266</v>
      </c>
      <c r="I796" s="36"/>
    </row>
    <row r="797">
      <c r="B797" s="48"/>
      <c r="I797" s="36"/>
    </row>
    <row r="798">
      <c r="B798" s="48"/>
      <c r="C798" s="44" t="s">
        <v>56</v>
      </c>
      <c r="I798" s="36"/>
    </row>
    <row r="799">
      <c r="B799" s="48"/>
      <c r="I799" s="36"/>
    </row>
    <row r="800" ht="48.879766845703124" customHeight="1">
      <c r="B800" s="49" t="s">
        <v>725</v>
      </c>
      <c r="C800" s="43" t="s">
        <v>174</v>
      </c>
      <c r="D800" s="41" t="s">
        <v>726</v>
      </c>
      <c r="E800" s="40"/>
      <c r="F800" s="40"/>
      <c r="G800" s="40"/>
      <c r="H800" s="40"/>
      <c r="I800" s="51"/>
    </row>
    <row r="801">
      <c r="B801" s="48"/>
      <c r="C801" s="3" t="s">
        <v>727</v>
      </c>
      <c r="I801" s="36"/>
    </row>
    <row r="802">
      <c r="B802" s="48"/>
      <c r="C802" s="3" t="s">
        <v>728</v>
      </c>
      <c r="I802" s="36"/>
    </row>
    <row r="803">
      <c r="B803" s="48"/>
      <c r="I803" s="36"/>
    </row>
    <row r="804">
      <c r="B804" s="48"/>
      <c r="C804" s="44" t="s">
        <v>56</v>
      </c>
      <c r="I804" s="36"/>
    </row>
    <row r="805">
      <c r="B805" s="48"/>
      <c r="I805" s="36"/>
    </row>
    <row r="806" ht="48.879766845703124" customHeight="1">
      <c r="B806" s="49" t="s">
        <v>729</v>
      </c>
      <c r="C806" s="43" t="s">
        <v>174</v>
      </c>
      <c r="D806" s="41" t="s">
        <v>730</v>
      </c>
      <c r="E806" s="40"/>
      <c r="F806" s="40"/>
      <c r="G806" s="40"/>
      <c r="H806" s="40"/>
      <c r="I806" s="51"/>
    </row>
    <row r="807">
      <c r="B807" s="48"/>
      <c r="C807" s="3" t="s">
        <v>731</v>
      </c>
      <c r="I807" s="36"/>
    </row>
    <row r="808">
      <c r="B808" s="48"/>
      <c r="C808" s="3" t="s">
        <v>732</v>
      </c>
      <c r="I808" s="36"/>
    </row>
    <row r="809">
      <c r="B809" s="48"/>
      <c r="I809" s="36"/>
    </row>
    <row r="810">
      <c r="B810" s="48"/>
      <c r="C810" s="44" t="s">
        <v>56</v>
      </c>
      <c r="I810" s="36"/>
    </row>
    <row r="811">
      <c r="B811" s="48"/>
      <c r="I811" s="36"/>
    </row>
    <row r="812" ht="92.2781982421875" customHeight="1">
      <c r="B812" s="49" t="s">
        <v>733</v>
      </c>
      <c r="C812" s="43" t="s">
        <v>174</v>
      </c>
      <c r="D812" s="41" t="s">
        <v>734</v>
      </c>
      <c r="E812" s="40"/>
      <c r="F812" s="40"/>
      <c r="G812" s="40"/>
      <c r="H812" s="40"/>
      <c r="I812" s="51"/>
    </row>
    <row r="813">
      <c r="B813" s="48"/>
      <c r="C813" s="3" t="s">
        <v>735</v>
      </c>
      <c r="I813" s="36"/>
    </row>
    <row r="814">
      <c r="B814" s="48"/>
      <c r="C814" s="3" t="s">
        <v>736</v>
      </c>
      <c r="I814" s="36"/>
    </row>
    <row r="815">
      <c r="B815" s="48"/>
      <c r="I815" s="36"/>
    </row>
    <row r="816">
      <c r="B816" s="48"/>
      <c r="C816" s="44" t="s">
        <v>56</v>
      </c>
      <c r="I816" s="36"/>
    </row>
    <row r="817">
      <c r="B817" s="48"/>
      <c r="I817" s="36"/>
    </row>
    <row r="818" ht="92.2781982421875" customHeight="1">
      <c r="B818" s="49" t="s">
        <v>737</v>
      </c>
      <c r="C818" s="43" t="s">
        <v>174</v>
      </c>
      <c r="D818" s="41" t="s">
        <v>738</v>
      </c>
      <c r="E818" s="40"/>
      <c r="F818" s="40"/>
      <c r="G818" s="40"/>
      <c r="H818" s="40"/>
      <c r="I818" s="51"/>
    </row>
    <row r="819">
      <c r="B819" s="48"/>
      <c r="C819" s="3" t="s">
        <v>739</v>
      </c>
      <c r="I819" s="36"/>
    </row>
    <row r="820">
      <c r="B820" s="48"/>
      <c r="C820" s="3" t="s">
        <v>740</v>
      </c>
      <c r="I820" s="36"/>
    </row>
    <row r="821">
      <c r="B821" s="48"/>
      <c r="I821" s="36"/>
    </row>
    <row r="822">
      <c r="B822" s="48"/>
      <c r="C822" s="44" t="s">
        <v>56</v>
      </c>
      <c r="I822" s="36"/>
    </row>
    <row r="823">
      <c r="B823" s="48"/>
      <c r="I823" s="36"/>
    </row>
    <row r="824" ht="63.34591064453125" customHeight="1">
      <c r="B824" s="49" t="s">
        <v>741</v>
      </c>
      <c r="C824" s="43" t="s">
        <v>174</v>
      </c>
      <c r="D824" s="41" t="s">
        <v>742</v>
      </c>
      <c r="E824" s="40"/>
      <c r="F824" s="40"/>
      <c r="G824" s="40"/>
      <c r="H824" s="40"/>
      <c r="I824" s="51"/>
    </row>
    <row r="825">
      <c r="B825" s="48"/>
      <c r="C825" s="3" t="s">
        <v>743</v>
      </c>
      <c r="I825" s="36"/>
    </row>
    <row r="826">
      <c r="B826" s="48"/>
      <c r="C826" s="3" t="s">
        <v>744</v>
      </c>
      <c r="I826" s="36"/>
    </row>
    <row r="827">
      <c r="B827" s="48"/>
      <c r="I827" s="36"/>
    </row>
    <row r="828">
      <c r="B828" s="48"/>
      <c r="C828" s="44" t="s">
        <v>56</v>
      </c>
      <c r="I828" s="36"/>
    </row>
    <row r="829">
      <c r="B829" s="48"/>
      <c r="I829" s="36"/>
    </row>
    <row r="830" ht="48.879766845703124" customHeight="1">
      <c r="B830" s="49" t="s">
        <v>745</v>
      </c>
      <c r="C830" s="43" t="s">
        <v>264</v>
      </c>
      <c r="D830" s="41" t="s">
        <v>746</v>
      </c>
      <c r="E830" s="40"/>
      <c r="F830" s="40"/>
      <c r="G830" s="40"/>
      <c r="H830" s="40"/>
      <c r="I830" s="51"/>
    </row>
    <row r="831">
      <c r="B831" s="48"/>
      <c r="C831" s="3" t="s">
        <v>266</v>
      </c>
      <c r="I831" s="36"/>
    </row>
    <row r="832">
      <c r="B832" s="48"/>
      <c r="I832" s="36"/>
    </row>
    <row r="833">
      <c r="B833" s="48"/>
      <c r="C833" s="44" t="s">
        <v>56</v>
      </c>
      <c r="I833" s="36"/>
    </row>
    <row r="834">
      <c r="B834" s="48"/>
      <c r="I834" s="36"/>
    </row>
    <row r="835" ht="48.879766845703124" customHeight="1">
      <c r="B835" s="49" t="s">
        <v>747</v>
      </c>
      <c r="C835" s="43" t="s">
        <v>174</v>
      </c>
      <c r="D835" s="41" t="s">
        <v>748</v>
      </c>
      <c r="E835" s="40"/>
      <c r="F835" s="40"/>
      <c r="G835" s="40"/>
      <c r="H835" s="40"/>
      <c r="I835" s="51"/>
    </row>
    <row r="836">
      <c r="B836" s="48"/>
      <c r="C836" s="3" t="s">
        <v>694</v>
      </c>
      <c r="I836" s="36"/>
    </row>
    <row r="837">
      <c r="B837" s="48"/>
      <c r="C837" s="3" t="s">
        <v>695</v>
      </c>
      <c r="I837" s="36"/>
    </row>
    <row r="838">
      <c r="B838" s="48"/>
      <c r="I838" s="36"/>
    </row>
    <row r="839">
      <c r="B839" s="48"/>
      <c r="C839" s="44" t="s">
        <v>56</v>
      </c>
      <c r="I839" s="36"/>
    </row>
    <row r="840">
      <c r="B840" s="48"/>
      <c r="I840" s="36"/>
    </row>
    <row r="841" ht="48.879766845703124" customHeight="1">
      <c r="B841" s="49" t="s">
        <v>749</v>
      </c>
      <c r="C841" s="43" t="s">
        <v>663</v>
      </c>
      <c r="D841" s="41" t="s">
        <v>750</v>
      </c>
      <c r="E841" s="40"/>
      <c r="F841" s="40"/>
      <c r="G841" s="40"/>
      <c r="H841" s="40"/>
      <c r="I841" s="51"/>
    </row>
    <row r="842">
      <c r="B842" s="48"/>
      <c r="C842" s="3" t="s">
        <v>751</v>
      </c>
      <c r="I842" s="36"/>
    </row>
    <row r="843">
      <c r="B843" s="48"/>
      <c r="C843" s="3" t="s">
        <v>699</v>
      </c>
      <c r="I843" s="36"/>
    </row>
    <row r="844">
      <c r="B844" s="48"/>
      <c r="I844" s="36"/>
    </row>
    <row r="845">
      <c r="B845" s="48"/>
      <c r="C845" s="44" t="s">
        <v>56</v>
      </c>
      <c r="I845" s="36"/>
    </row>
    <row r="846">
      <c r="B846" s="48"/>
      <c r="I846" s="36"/>
    </row>
    <row r="847" ht="48.879766845703124" customHeight="1">
      <c r="B847" s="49" t="s">
        <v>752</v>
      </c>
      <c r="C847" s="43" t="s">
        <v>663</v>
      </c>
      <c r="D847" s="41" t="s">
        <v>753</v>
      </c>
      <c r="E847" s="40"/>
      <c r="F847" s="40"/>
      <c r="G847" s="40"/>
      <c r="H847" s="40"/>
      <c r="I847" s="51"/>
    </row>
    <row r="848">
      <c r="B848" s="48"/>
      <c r="C848" s="3" t="s">
        <v>754</v>
      </c>
      <c r="I848" s="36"/>
    </row>
    <row r="849">
      <c r="B849" s="48"/>
      <c r="C849" s="3" t="s">
        <v>699</v>
      </c>
      <c r="I849" s="36"/>
    </row>
    <row r="850">
      <c r="B850" s="48"/>
      <c r="I850" s="36"/>
    </row>
    <row r="851">
      <c r="B851" s="48"/>
      <c r="C851" s="44" t="s">
        <v>56</v>
      </c>
      <c r="I851" s="36"/>
    </row>
    <row r="852">
      <c r="B852" s="48"/>
      <c r="I852" s="36"/>
    </row>
    <row r="853" ht="48.879766845703124" customHeight="1">
      <c r="B853" s="49" t="s">
        <v>755</v>
      </c>
      <c r="C853" s="43" t="s">
        <v>174</v>
      </c>
      <c r="D853" s="41" t="s">
        <v>756</v>
      </c>
      <c r="E853" s="40"/>
      <c r="F853" s="40"/>
      <c r="G853" s="40"/>
      <c r="H853" s="40"/>
      <c r="I853" s="51"/>
    </row>
    <row r="854">
      <c r="B854" s="48"/>
      <c r="C854" s="3" t="s">
        <v>757</v>
      </c>
      <c r="I854" s="36"/>
    </row>
    <row r="855">
      <c r="B855" s="48"/>
      <c r="C855" s="3" t="s">
        <v>758</v>
      </c>
      <c r="I855" s="36"/>
    </row>
    <row r="856">
      <c r="B856" s="48"/>
      <c r="I856" s="36"/>
    </row>
    <row r="857">
      <c r="B857" s="48"/>
      <c r="C857" s="44" t="s">
        <v>56</v>
      </c>
      <c r="I857" s="36"/>
    </row>
    <row r="858">
      <c r="B858" s="48"/>
      <c r="I858" s="36"/>
    </row>
    <row r="859" ht="19.947476196289063" customHeight="1">
      <c r="B859" s="68" t="s">
        <v>759</v>
      </c>
      <c r="C859" s="61"/>
      <c r="D859" s="61"/>
      <c r="E859" s="61"/>
      <c r="F859" s="61"/>
      <c r="G859" s="61"/>
      <c r="H859" s="61"/>
      <c r="I859" s="70"/>
    </row>
    <row r="860" ht="19.947476196289063" customHeight="1">
      <c r="B860" s="67" t="s">
        <v>760</v>
      </c>
      <c r="C860" s="62" t="s">
        <v>174</v>
      </c>
      <c r="D860" s="9" t="s">
        <v>761</v>
      </c>
      <c r="I860" s="36"/>
    </row>
    <row r="861">
      <c r="B861" s="48"/>
      <c r="C861" s="3" t="s">
        <v>762</v>
      </c>
      <c r="I861" s="36"/>
    </row>
    <row r="862">
      <c r="B862" s="48"/>
      <c r="C862" s="3" t="s">
        <v>758</v>
      </c>
      <c r="I862" s="36"/>
    </row>
    <row r="863">
      <c r="B863" s="48"/>
      <c r="I863" s="36"/>
    </row>
    <row r="864">
      <c r="B864" s="48"/>
      <c r="C864" s="44" t="s">
        <v>56</v>
      </c>
      <c r="I864" s="36"/>
    </row>
    <row r="865">
      <c r="B865" s="48"/>
      <c r="I865" s="36"/>
    </row>
    <row r="866" ht="19.947476196289063" customHeight="1">
      <c r="B866" s="49" t="s">
        <v>763</v>
      </c>
      <c r="C866" s="43" t="s">
        <v>174</v>
      </c>
      <c r="D866" s="41" t="s">
        <v>764</v>
      </c>
      <c r="E866" s="40"/>
      <c r="F866" s="40"/>
      <c r="G866" s="40"/>
      <c r="H866" s="40"/>
      <c r="I866" s="51"/>
    </row>
    <row r="867">
      <c r="B867" s="48"/>
      <c r="C867" s="3" t="s">
        <v>762</v>
      </c>
      <c r="I867" s="36"/>
    </row>
    <row r="868">
      <c r="B868" s="48"/>
      <c r="C868" s="3" t="s">
        <v>758</v>
      </c>
      <c r="I868" s="36"/>
    </row>
    <row r="869">
      <c r="B869" s="48"/>
      <c r="I869" s="36"/>
    </row>
    <row r="870">
      <c r="B870" s="48"/>
      <c r="C870" s="44" t="s">
        <v>56</v>
      </c>
      <c r="I870" s="36"/>
    </row>
    <row r="871">
      <c r="B871" s="48"/>
      <c r="I871" s="36"/>
    </row>
    <row r="872" ht="48.879766845703124" customHeight="1">
      <c r="B872" s="49" t="s">
        <v>674</v>
      </c>
      <c r="C872" s="43" t="s">
        <v>174</v>
      </c>
      <c r="D872" s="41" t="s">
        <v>765</v>
      </c>
      <c r="E872" s="40"/>
      <c r="F872" s="40"/>
      <c r="G872" s="40"/>
      <c r="H872" s="40"/>
      <c r="I872" s="51"/>
    </row>
    <row r="873">
      <c r="B873" s="48"/>
      <c r="C873" s="3" t="s">
        <v>766</v>
      </c>
      <c r="I873" s="36"/>
    </row>
    <row r="874">
      <c r="B874" s="48"/>
      <c r="C874" s="3" t="s">
        <v>767</v>
      </c>
      <c r="I874" s="36"/>
    </row>
    <row r="875">
      <c r="B875" s="48"/>
      <c r="I875" s="36"/>
    </row>
    <row r="876">
      <c r="B876" s="48"/>
      <c r="C876" s="44" t="s">
        <v>56</v>
      </c>
      <c r="I876" s="36"/>
    </row>
    <row r="877">
      <c r="B877" s="48"/>
      <c r="I877" s="36"/>
    </row>
    <row r="878" ht="48.879766845703124" customHeight="1">
      <c r="B878" s="49" t="s">
        <v>768</v>
      </c>
      <c r="C878" s="43" t="s">
        <v>174</v>
      </c>
      <c r="D878" s="41" t="s">
        <v>769</v>
      </c>
      <c r="E878" s="40"/>
      <c r="F878" s="40"/>
      <c r="G878" s="40"/>
      <c r="H878" s="40"/>
      <c r="I878" s="51"/>
    </row>
    <row r="879">
      <c r="B879" s="48"/>
      <c r="C879" s="3" t="s">
        <v>770</v>
      </c>
      <c r="I879" s="36"/>
    </row>
    <row r="880">
      <c r="B880" s="48"/>
      <c r="C880" s="3" t="s">
        <v>771</v>
      </c>
      <c r="I880" s="36"/>
    </row>
    <row r="881">
      <c r="B881" s="48"/>
      <c r="I881" s="36"/>
    </row>
    <row r="882">
      <c r="B882" s="48"/>
      <c r="C882" s="44" t="s">
        <v>56</v>
      </c>
      <c r="I882" s="36"/>
    </row>
    <row r="883">
      <c r="B883" s="48"/>
      <c r="I883" s="36"/>
    </row>
    <row r="884" ht="48.879766845703124" customHeight="1">
      <c r="B884" s="49" t="s">
        <v>772</v>
      </c>
      <c r="C884" s="43" t="s">
        <v>663</v>
      </c>
      <c r="D884" s="41" t="s">
        <v>773</v>
      </c>
      <c r="E884" s="40"/>
      <c r="F884" s="40"/>
      <c r="G884" s="40"/>
      <c r="H884" s="40"/>
      <c r="I884" s="51"/>
    </row>
    <row r="885">
      <c r="B885" s="48"/>
      <c r="C885" s="3" t="s">
        <v>774</v>
      </c>
      <c r="I885" s="36"/>
    </row>
    <row r="886">
      <c r="B886" s="48"/>
      <c r="C886" s="3" t="s">
        <v>775</v>
      </c>
      <c r="I886" s="36"/>
    </row>
    <row r="887">
      <c r="B887" s="48"/>
      <c r="I887" s="36"/>
    </row>
    <row r="888">
      <c r="B888" s="48"/>
      <c r="C888" s="44" t="s">
        <v>56</v>
      </c>
      <c r="I888" s="36"/>
    </row>
    <row r="889">
      <c r="B889" s="48"/>
      <c r="I889" s="36"/>
    </row>
    <row r="890" ht="48.879766845703124" customHeight="1">
      <c r="B890" s="49" t="s">
        <v>776</v>
      </c>
      <c r="C890" s="43" t="s">
        <v>264</v>
      </c>
      <c r="D890" s="41" t="s">
        <v>777</v>
      </c>
      <c r="E890" s="40"/>
      <c r="F890" s="40"/>
      <c r="G890" s="40"/>
      <c r="H890" s="40"/>
      <c r="I890" s="51"/>
    </row>
    <row r="891">
      <c r="B891" s="48"/>
      <c r="C891" s="3" t="s">
        <v>266</v>
      </c>
      <c r="I891" s="36"/>
    </row>
    <row r="892">
      <c r="B892" s="48"/>
      <c r="I892" s="36"/>
    </row>
    <row r="893">
      <c r="B893" s="48"/>
      <c r="C893" s="44" t="s">
        <v>56</v>
      </c>
      <c r="I893" s="36"/>
    </row>
    <row r="894">
      <c r="B894" s="48"/>
      <c r="I894" s="36"/>
    </row>
    <row r="895" ht="48.879766845703124" customHeight="1">
      <c r="B895" s="49" t="s">
        <v>778</v>
      </c>
      <c r="C895" s="43" t="s">
        <v>264</v>
      </c>
      <c r="D895" s="41" t="s">
        <v>779</v>
      </c>
      <c r="E895" s="40"/>
      <c r="F895" s="40"/>
      <c r="G895" s="40"/>
      <c r="H895" s="40"/>
      <c r="I895" s="51"/>
    </row>
    <row r="896">
      <c r="B896" s="48"/>
      <c r="C896" s="3" t="s">
        <v>266</v>
      </c>
      <c r="I896" s="36"/>
    </row>
    <row r="897">
      <c r="B897" s="48"/>
      <c r="I897" s="36"/>
    </row>
    <row r="898">
      <c r="B898" s="48"/>
      <c r="C898" s="44" t="s">
        <v>56</v>
      </c>
      <c r="I898" s="36"/>
    </row>
    <row r="899">
      <c r="B899" s="48"/>
      <c r="I899" s="36"/>
    </row>
    <row r="900" ht="48.879766845703124" customHeight="1">
      <c r="B900" s="49" t="s">
        <v>780</v>
      </c>
      <c r="C900" s="43" t="s">
        <v>174</v>
      </c>
      <c r="D900" s="41" t="s">
        <v>781</v>
      </c>
      <c r="E900" s="40"/>
      <c r="F900" s="40"/>
      <c r="G900" s="40"/>
      <c r="H900" s="40"/>
      <c r="I900" s="51"/>
    </row>
    <row r="901">
      <c r="B901" s="48"/>
      <c r="C901" s="3" t="s">
        <v>743</v>
      </c>
      <c r="I901" s="36"/>
    </row>
    <row r="902">
      <c r="B902" s="48"/>
      <c r="I902" s="36"/>
    </row>
    <row r="903">
      <c r="B903" s="48"/>
      <c r="C903" s="44" t="s">
        <v>56</v>
      </c>
      <c r="I903" s="36"/>
    </row>
    <row r="904">
      <c r="B904" s="50"/>
      <c r="C904" s="31"/>
      <c r="D904" s="31"/>
      <c r="E904" s="31"/>
      <c r="F904" s="31"/>
      <c r="G904" s="31"/>
      <c r="H904" s="31"/>
      <c r="I904" s="37"/>
    </row>
    <row r="905"/>
    <row r="906">
      <c r="B906" s="4" t="s">
        <v>78</v>
      </c>
    </row>
    <row r="907" ht="19.947476196289063" customHeight="1">
      <c r="B907" s="32" t="s">
        <v>782</v>
      </c>
      <c r="C907" s="46" t="s">
        <v>783</v>
      </c>
      <c r="D907" s="30"/>
      <c r="E907" s="30"/>
      <c r="F907" s="30"/>
      <c r="G907" s="30"/>
      <c r="H907" s="30"/>
      <c r="I907" s="35"/>
    </row>
    <row r="908" ht="34.413623046875" customHeight="1">
      <c r="B908" s="59" t="s">
        <v>784</v>
      </c>
      <c r="C908" s="56" t="s">
        <v>785</v>
      </c>
      <c r="D908" s="57"/>
      <c r="E908" s="31"/>
      <c r="F908" s="31"/>
      <c r="G908" s="31"/>
      <c r="H908" s="31"/>
      <c r="I908" s="37"/>
    </row>
    <row r="909"/>
    <row r="910"/>
    <row r="911"/>
    <row r="912" ht="121.21048583984376" customHeight="1">
      <c r="A912" s="9" t="s">
        <v>11</v>
      </c>
    </row>
    <row r="913">
      <c r="A913" s="38" t="s">
        <v>786</v>
      </c>
      <c r="B913" s="4" t="s">
        <v>45</v>
      </c>
    </row>
    <row r="914" ht="19.947476196289063" customHeight="1">
      <c r="B914" s="47" t="s">
        <v>787</v>
      </c>
      <c r="C914" s="45" t="s">
        <v>47</v>
      </c>
      <c r="D914" s="46" t="s">
        <v>788</v>
      </c>
      <c r="E914" s="30"/>
      <c r="F914" s="30"/>
      <c r="G914" s="30"/>
      <c r="H914" s="30"/>
      <c r="I914" s="35"/>
    </row>
    <row r="915" ht="48.879766845703124" customHeight="1">
      <c r="B915" s="48"/>
      <c r="C915" s="3" t="s">
        <v>625</v>
      </c>
      <c r="D915" s="9" t="s">
        <v>789</v>
      </c>
      <c r="I915" s="36"/>
    </row>
    <row r="916" ht="48.879766845703124" customHeight="1">
      <c r="B916" s="48"/>
      <c r="C916" s="3" t="s">
        <v>627</v>
      </c>
      <c r="D916" s="9" t="s">
        <v>790</v>
      </c>
      <c r="I916" s="36"/>
    </row>
    <row r="917" ht="48.879766845703124" customHeight="1">
      <c r="B917" s="48"/>
      <c r="C917" s="3" t="s">
        <v>629</v>
      </c>
      <c r="D917" s="9" t="s">
        <v>791</v>
      </c>
      <c r="I917" s="36"/>
    </row>
    <row r="918" ht="63.34591064453125" customHeight="1">
      <c r="B918" s="48"/>
      <c r="C918" s="3" t="s">
        <v>631</v>
      </c>
      <c r="D918" s="9" t="s">
        <v>792</v>
      </c>
      <c r="I918" s="36"/>
    </row>
    <row r="919" ht="92.2781982421875" customHeight="1">
      <c r="B919" s="48"/>
      <c r="C919" s="3" t="s">
        <v>639</v>
      </c>
      <c r="D919" s="9" t="s">
        <v>793</v>
      </c>
      <c r="I919" s="36"/>
    </row>
    <row r="920" ht="63.34591064453125" customHeight="1">
      <c r="B920" s="48"/>
      <c r="C920" s="3" t="s">
        <v>648</v>
      </c>
      <c r="D920" s="9" t="s">
        <v>794</v>
      </c>
      <c r="I920" s="36"/>
    </row>
    <row r="921" ht="63.34591064453125" customHeight="1">
      <c r="B921" s="48"/>
      <c r="C921" s="3" t="s">
        <v>658</v>
      </c>
      <c r="D921" s="9" t="s">
        <v>795</v>
      </c>
      <c r="I921" s="36"/>
    </row>
    <row r="922" ht="34.413623046875" customHeight="1">
      <c r="B922" s="48"/>
      <c r="C922" s="3" t="s">
        <v>660</v>
      </c>
      <c r="D922" s="9" t="s">
        <v>796</v>
      </c>
      <c r="I922" s="36"/>
    </row>
    <row r="923" ht="48.879766845703124" customHeight="1">
      <c r="B923" s="48"/>
      <c r="C923" s="3" t="s">
        <v>797</v>
      </c>
      <c r="D923" s="9" t="s">
        <v>798</v>
      </c>
      <c r="I923" s="36"/>
    </row>
    <row r="924">
      <c r="B924" s="48"/>
      <c r="I924" s="36"/>
    </row>
    <row r="925">
      <c r="B925" s="48"/>
      <c r="C925" s="44" t="s">
        <v>56</v>
      </c>
      <c r="I925" s="36"/>
    </row>
    <row r="926">
      <c r="B926" s="48"/>
      <c r="I926" s="36"/>
    </row>
    <row r="927" ht="34.413623046875" customHeight="1">
      <c r="B927" s="49" t="s">
        <v>799</v>
      </c>
      <c r="C927" s="42" t="s">
        <v>47</v>
      </c>
      <c r="D927" s="41" t="s">
        <v>800</v>
      </c>
      <c r="E927" s="40"/>
      <c r="F927" s="40"/>
      <c r="G927" s="40"/>
      <c r="H927" s="40"/>
      <c r="I927" s="51"/>
    </row>
    <row r="928" ht="92.2781982421875" customHeight="1">
      <c r="B928" s="48"/>
      <c r="C928" s="3" t="s">
        <v>801</v>
      </c>
      <c r="D928" s="9" t="s">
        <v>802</v>
      </c>
      <c r="I928" s="36"/>
    </row>
    <row r="929" ht="48.879766845703124" customHeight="1">
      <c r="B929" s="48"/>
      <c r="C929" s="3" t="s">
        <v>803</v>
      </c>
      <c r="D929" s="9" t="s">
        <v>804</v>
      </c>
      <c r="I929" s="36"/>
    </row>
    <row r="930" ht="63.34591064453125" customHeight="1">
      <c r="B930" s="48"/>
      <c r="C930" s="3" t="s">
        <v>805</v>
      </c>
      <c r="D930" s="9" t="s">
        <v>806</v>
      </c>
      <c r="I930" s="36"/>
    </row>
    <row r="931">
      <c r="B931" s="48"/>
      <c r="I931" s="36"/>
    </row>
    <row r="932">
      <c r="B932" s="48"/>
      <c r="C932" s="44" t="s">
        <v>56</v>
      </c>
      <c r="I932" s="36"/>
    </row>
    <row r="933">
      <c r="B933" s="50"/>
      <c r="C933" s="31"/>
      <c r="D933" s="31"/>
      <c r="E933" s="31"/>
      <c r="F933" s="31"/>
      <c r="G933" s="31"/>
      <c r="H933" s="31"/>
      <c r="I933" s="37"/>
    </row>
    <row r="934"/>
    <row r="935">
      <c r="B935" s="4" t="s">
        <v>78</v>
      </c>
    </row>
    <row r="936" ht="19.947476196289063" customHeight="1">
      <c r="B936" s="32" t="s">
        <v>807</v>
      </c>
      <c r="C936" s="46" t="s">
        <v>808</v>
      </c>
      <c r="D936" s="30"/>
      <c r="E936" s="30"/>
      <c r="F936" s="30"/>
      <c r="G936" s="30"/>
      <c r="H936" s="30"/>
      <c r="I936" s="35"/>
    </row>
    <row r="937" ht="19.947476196289063" customHeight="1">
      <c r="B937" s="59" t="s">
        <v>809</v>
      </c>
      <c r="C937" s="56" t="s">
        <v>810</v>
      </c>
      <c r="D937" s="57"/>
      <c r="E937" s="31"/>
      <c r="F937" s="31"/>
      <c r="G937" s="31"/>
      <c r="H937" s="31"/>
      <c r="I937" s="37"/>
    </row>
    <row r="938"/>
    <row r="939"/>
    <row r="940"/>
    <row r="941" ht="19.947476196289063" customHeight="1">
      <c r="A941" s="9" t="s">
        <v>12</v>
      </c>
    </row>
    <row r="942">
      <c r="A942" s="38" t="s">
        <v>811</v>
      </c>
      <c r="B942" s="4" t="s">
        <v>45</v>
      </c>
    </row>
    <row r="943" ht="19.947476196289063" customHeight="1">
      <c r="B943" s="47" t="s">
        <v>812</v>
      </c>
      <c r="C943" s="60" t="s">
        <v>264</v>
      </c>
      <c r="D943" s="46" t="s">
        <v>813</v>
      </c>
      <c r="E943" s="30"/>
      <c r="F943" s="30"/>
      <c r="G943" s="30"/>
      <c r="H943" s="30"/>
      <c r="I943" s="35"/>
    </row>
    <row r="944">
      <c r="B944" s="48"/>
      <c r="C944" s="3" t="s">
        <v>266</v>
      </c>
      <c r="I944" s="36"/>
    </row>
    <row r="945">
      <c r="B945" s="48"/>
      <c r="I945" s="36"/>
    </row>
    <row r="946">
      <c r="B946" s="48"/>
      <c r="C946" s="7" t="s">
        <v>51</v>
      </c>
      <c r="I946" s="36"/>
    </row>
    <row r="947">
      <c r="B947" s="48"/>
      <c r="I947" s="36"/>
    </row>
    <row r="948" ht="19.947476196289063" customHeight="1">
      <c r="B948" s="49" t="s">
        <v>814</v>
      </c>
      <c r="C948" s="43" t="s">
        <v>264</v>
      </c>
      <c r="D948" s="41" t="s">
        <v>815</v>
      </c>
      <c r="E948" s="40"/>
      <c r="F948" s="40"/>
      <c r="G948" s="40"/>
      <c r="H948" s="40"/>
      <c r="I948" s="51"/>
    </row>
    <row r="949">
      <c r="B949" s="48"/>
      <c r="C949" s="3" t="s">
        <v>266</v>
      </c>
      <c r="I949" s="36"/>
    </row>
    <row r="950">
      <c r="B950" s="48"/>
      <c r="I950" s="36"/>
    </row>
    <row r="951">
      <c r="B951" s="48"/>
      <c r="C951" s="7" t="s">
        <v>51</v>
      </c>
      <c r="I951" s="36"/>
    </row>
    <row r="952">
      <c r="B952" s="48"/>
      <c r="I952" s="36"/>
    </row>
    <row r="953" ht="19.947476196289063" customHeight="1">
      <c r="B953" s="49" t="s">
        <v>816</v>
      </c>
      <c r="C953" s="43" t="s">
        <v>264</v>
      </c>
      <c r="D953" s="41" t="s">
        <v>817</v>
      </c>
      <c r="E953" s="40"/>
      <c r="F953" s="40"/>
      <c r="G953" s="40"/>
      <c r="H953" s="40"/>
      <c r="I953" s="51"/>
    </row>
    <row r="954">
      <c r="B954" s="48"/>
      <c r="C954" s="3" t="s">
        <v>266</v>
      </c>
      <c r="I954" s="36"/>
    </row>
    <row r="955">
      <c r="B955" s="48"/>
      <c r="I955" s="36"/>
    </row>
    <row r="956">
      <c r="B956" s="48"/>
      <c r="C956" s="7" t="s">
        <v>51</v>
      </c>
      <c r="I956" s="36"/>
    </row>
    <row r="957">
      <c r="B957" s="48"/>
      <c r="I957" s="36"/>
    </row>
    <row r="958" ht="19.947476196289063" customHeight="1">
      <c r="B958" s="49" t="s">
        <v>818</v>
      </c>
      <c r="C958" s="42" t="s">
        <v>47</v>
      </c>
      <c r="D958" s="41" t="s">
        <v>819</v>
      </c>
      <c r="E958" s="40"/>
      <c r="F958" s="40"/>
      <c r="G958" s="40"/>
      <c r="H958" s="40"/>
      <c r="I958" s="51"/>
    </row>
    <row r="959" ht="19.947476196289063" customHeight="1">
      <c r="B959" s="48"/>
      <c r="C959" s="3" t="s">
        <v>820</v>
      </c>
      <c r="D959" s="9" t="s">
        <v>821</v>
      </c>
      <c r="I959" s="36"/>
    </row>
    <row r="960" ht="19.947476196289063" customHeight="1">
      <c r="B960" s="48"/>
      <c r="C960" s="3" t="s">
        <v>625</v>
      </c>
      <c r="D960" s="9" t="s">
        <v>822</v>
      </c>
      <c r="I960" s="36"/>
    </row>
    <row r="961" ht="19.947476196289063" customHeight="1">
      <c r="B961" s="48"/>
      <c r="C961" s="3" t="s">
        <v>627</v>
      </c>
      <c r="D961" s="9" t="s">
        <v>823</v>
      </c>
      <c r="I961" s="36"/>
    </row>
    <row r="962" ht="19.947476196289063" customHeight="1">
      <c r="B962" s="48"/>
      <c r="C962" s="3" t="s">
        <v>629</v>
      </c>
      <c r="D962" s="9" t="s">
        <v>824</v>
      </c>
      <c r="I962" s="36"/>
    </row>
    <row r="963" ht="19.947476196289063" customHeight="1">
      <c r="B963" s="48"/>
      <c r="C963" s="3" t="s">
        <v>631</v>
      </c>
      <c r="D963" s="9" t="s">
        <v>825</v>
      </c>
      <c r="I963" s="36"/>
    </row>
    <row r="964" ht="19.947476196289063" customHeight="1">
      <c r="B964" s="48"/>
      <c r="C964" s="3" t="s">
        <v>639</v>
      </c>
      <c r="D964" s="9" t="s">
        <v>826</v>
      </c>
      <c r="I964" s="36"/>
    </row>
    <row r="965" ht="19.947476196289063" customHeight="1">
      <c r="B965" s="48"/>
      <c r="C965" s="3" t="s">
        <v>648</v>
      </c>
      <c r="D965" s="9" t="s">
        <v>827</v>
      </c>
      <c r="I965" s="36"/>
    </row>
    <row r="966" ht="19.947476196289063" customHeight="1">
      <c r="B966" s="48"/>
      <c r="C966" s="3" t="s">
        <v>658</v>
      </c>
      <c r="D966" s="9" t="s">
        <v>828</v>
      </c>
      <c r="I966" s="36"/>
    </row>
    <row r="967" ht="19.947476196289063" customHeight="1">
      <c r="B967" s="48"/>
      <c r="C967" s="3" t="s">
        <v>660</v>
      </c>
      <c r="D967" s="9" t="s">
        <v>829</v>
      </c>
      <c r="I967" s="36"/>
    </row>
    <row r="968" ht="19.947476196289063" customHeight="1">
      <c r="B968" s="48"/>
      <c r="C968" s="3" t="s">
        <v>797</v>
      </c>
      <c r="D968" s="9" t="s">
        <v>830</v>
      </c>
      <c r="I968" s="36"/>
    </row>
    <row r="969">
      <c r="B969" s="48"/>
      <c r="I969" s="36"/>
    </row>
    <row r="970">
      <c r="B970" s="48"/>
      <c r="C970" s="7" t="s">
        <v>51</v>
      </c>
      <c r="I970" s="36"/>
    </row>
    <row r="971">
      <c r="B971" s="48"/>
      <c r="I971" s="36"/>
    </row>
    <row r="972" ht="19.947476196289063" customHeight="1">
      <c r="B972" s="49" t="s">
        <v>831</v>
      </c>
      <c r="C972" s="42" t="s">
        <v>47</v>
      </c>
      <c r="D972" s="41" t="s">
        <v>832</v>
      </c>
      <c r="E972" s="40"/>
      <c r="F972" s="40"/>
      <c r="G972" s="40"/>
      <c r="H972" s="40"/>
      <c r="I972" s="51"/>
    </row>
    <row r="973" ht="19.947476196289063" customHeight="1">
      <c r="B973" s="48"/>
      <c r="C973" s="3" t="s">
        <v>820</v>
      </c>
      <c r="D973" s="9" t="s">
        <v>821</v>
      </c>
      <c r="I973" s="36"/>
    </row>
    <row r="974" ht="19.947476196289063" customHeight="1">
      <c r="B974" s="48"/>
      <c r="C974" s="3" t="s">
        <v>625</v>
      </c>
      <c r="D974" s="9" t="s">
        <v>833</v>
      </c>
      <c r="I974" s="36"/>
    </row>
    <row r="975" ht="19.947476196289063" customHeight="1">
      <c r="B975" s="48"/>
      <c r="C975" s="3" t="s">
        <v>627</v>
      </c>
      <c r="D975" s="9" t="s">
        <v>834</v>
      </c>
      <c r="I975" s="36"/>
    </row>
    <row r="976" ht="19.947476196289063" customHeight="1">
      <c r="B976" s="48"/>
      <c r="C976" s="3" t="s">
        <v>629</v>
      </c>
      <c r="D976" s="9" t="s">
        <v>835</v>
      </c>
      <c r="I976" s="36"/>
    </row>
    <row r="977" ht="19.947476196289063" customHeight="1">
      <c r="B977" s="48"/>
      <c r="C977" s="3" t="s">
        <v>631</v>
      </c>
      <c r="D977" s="9" t="s">
        <v>836</v>
      </c>
      <c r="I977" s="36"/>
    </row>
    <row r="978" ht="19.947476196289063" customHeight="1">
      <c r="B978" s="48"/>
      <c r="C978" s="3" t="s">
        <v>639</v>
      </c>
      <c r="D978" s="9" t="s">
        <v>837</v>
      </c>
      <c r="I978" s="36"/>
    </row>
    <row r="979">
      <c r="B979" s="48"/>
      <c r="I979" s="36"/>
    </row>
    <row r="980">
      <c r="B980" s="48"/>
      <c r="C980" s="7" t="s">
        <v>51</v>
      </c>
      <c r="I980" s="36"/>
    </row>
    <row r="981">
      <c r="B981" s="48"/>
      <c r="I981" s="36"/>
    </row>
    <row r="982" ht="19.947476196289063" customHeight="1">
      <c r="B982" s="49" t="s">
        <v>838</v>
      </c>
      <c r="C982" s="43" t="s">
        <v>264</v>
      </c>
      <c r="D982" s="41" t="s">
        <v>839</v>
      </c>
      <c r="E982" s="40"/>
      <c r="F982" s="40"/>
      <c r="G982" s="40"/>
      <c r="H982" s="40"/>
      <c r="I982" s="51"/>
    </row>
    <row r="983">
      <c r="B983" s="48"/>
      <c r="C983" s="3" t="s">
        <v>266</v>
      </c>
      <c r="I983" s="36"/>
    </row>
    <row r="984">
      <c r="B984" s="48"/>
      <c r="I984" s="36"/>
    </row>
    <row r="985">
      <c r="B985" s="48"/>
      <c r="C985" s="44" t="s">
        <v>56</v>
      </c>
      <c r="I985" s="36"/>
    </row>
    <row r="986">
      <c r="B986" s="48"/>
      <c r="C986" s="64" t="str">
        <f>HYPERLINK("#'XML-dokumentation'!A3313", "Fotnot: (**)")</f>
        <v>Fotnot: (**)</v>
      </c>
      <c r="I986" s="36"/>
    </row>
    <row r="987">
      <c r="B987" s="48"/>
      <c r="I987" s="36"/>
    </row>
    <row r="988" ht="19.947476196289063" customHeight="1">
      <c r="B988" s="49" t="s">
        <v>840</v>
      </c>
      <c r="C988" s="43" t="s">
        <v>264</v>
      </c>
      <c r="D988" s="41" t="s">
        <v>841</v>
      </c>
      <c r="E988" s="40"/>
      <c r="F988" s="40"/>
      <c r="G988" s="40"/>
      <c r="H988" s="40"/>
      <c r="I988" s="51"/>
    </row>
    <row r="989">
      <c r="B989" s="48"/>
      <c r="C989" s="3" t="s">
        <v>266</v>
      </c>
      <c r="I989" s="36"/>
    </row>
    <row r="990">
      <c r="B990" s="48"/>
      <c r="I990" s="36"/>
    </row>
    <row r="991">
      <c r="B991" s="48"/>
      <c r="C991" s="7" t="s">
        <v>51</v>
      </c>
      <c r="I991" s="36"/>
    </row>
    <row r="992">
      <c r="B992" s="48"/>
      <c r="I992" s="36"/>
    </row>
    <row r="993" ht="19.947476196289063" customHeight="1">
      <c r="B993" s="49" t="s">
        <v>842</v>
      </c>
      <c r="C993" s="42" t="s">
        <v>47</v>
      </c>
      <c r="D993" s="41" t="s">
        <v>843</v>
      </c>
      <c r="E993" s="40"/>
      <c r="F993" s="40"/>
      <c r="G993" s="40"/>
      <c r="H993" s="40"/>
      <c r="I993" s="51"/>
    </row>
    <row r="994" ht="19.947476196289063" customHeight="1">
      <c r="B994" s="48"/>
      <c r="C994" s="3" t="s">
        <v>844</v>
      </c>
      <c r="D994" s="9" t="s">
        <v>845</v>
      </c>
      <c r="I994" s="36"/>
    </row>
    <row r="995" ht="19.947476196289063" customHeight="1">
      <c r="B995" s="48"/>
      <c r="C995" s="3" t="s">
        <v>846</v>
      </c>
      <c r="D995" s="9" t="s">
        <v>847</v>
      </c>
      <c r="I995" s="36"/>
    </row>
    <row r="996" ht="19.947476196289063" customHeight="1">
      <c r="B996" s="48"/>
      <c r="C996" s="3" t="s">
        <v>848</v>
      </c>
      <c r="D996" s="9" t="s">
        <v>849</v>
      </c>
      <c r="I996" s="36"/>
    </row>
    <row r="997" ht="19.947476196289063" customHeight="1">
      <c r="B997" s="48"/>
      <c r="C997" s="3" t="s">
        <v>850</v>
      </c>
      <c r="D997" s="9" t="s">
        <v>851</v>
      </c>
      <c r="I997" s="36"/>
    </row>
    <row r="998">
      <c r="B998" s="48"/>
      <c r="I998" s="36"/>
    </row>
    <row r="999">
      <c r="B999" s="48"/>
      <c r="C999" s="44" t="s">
        <v>56</v>
      </c>
      <c r="I999" s="36"/>
    </row>
    <row r="1000">
      <c r="B1000" s="48"/>
      <c r="I1000" s="36"/>
    </row>
    <row r="1001" ht="19.947476196289063" customHeight="1">
      <c r="B1001" s="49" t="s">
        <v>852</v>
      </c>
      <c r="C1001" s="43" t="s">
        <v>174</v>
      </c>
      <c r="D1001" s="41" t="s">
        <v>853</v>
      </c>
      <c r="E1001" s="40"/>
      <c r="F1001" s="40"/>
      <c r="G1001" s="40"/>
      <c r="H1001" s="40"/>
      <c r="I1001" s="51"/>
    </row>
    <row r="1002">
      <c r="B1002" s="48"/>
      <c r="C1002" s="3" t="s">
        <v>676</v>
      </c>
      <c r="I1002" s="36"/>
    </row>
    <row r="1003">
      <c r="B1003" s="48"/>
      <c r="C1003" s="3" t="s">
        <v>691</v>
      </c>
      <c r="I1003" s="36"/>
    </row>
    <row r="1004">
      <c r="B1004" s="48"/>
      <c r="I1004" s="36"/>
    </row>
    <row r="1005">
      <c r="B1005" s="48"/>
      <c r="C1005" s="44" t="s">
        <v>56</v>
      </c>
      <c r="I1005" s="36"/>
    </row>
    <row r="1006">
      <c r="B1006" s="48"/>
      <c r="I1006" s="36"/>
    </row>
    <row r="1007" ht="19.947476196289063" customHeight="1">
      <c r="B1007" s="49" t="s">
        <v>772</v>
      </c>
      <c r="C1007" s="43" t="s">
        <v>663</v>
      </c>
      <c r="D1007" s="41" t="s">
        <v>854</v>
      </c>
      <c r="E1007" s="40"/>
      <c r="F1007" s="40"/>
      <c r="G1007" s="40"/>
      <c r="H1007" s="40"/>
      <c r="I1007" s="51"/>
    </row>
    <row r="1008">
      <c r="B1008" s="48"/>
      <c r="C1008" s="3" t="s">
        <v>774</v>
      </c>
      <c r="I1008" s="36"/>
    </row>
    <row r="1009">
      <c r="B1009" s="48"/>
      <c r="C1009" s="3" t="s">
        <v>775</v>
      </c>
      <c r="I1009" s="36"/>
    </row>
    <row r="1010">
      <c r="B1010" s="48"/>
      <c r="I1010" s="36"/>
    </row>
    <row r="1011">
      <c r="B1011" s="48"/>
      <c r="C1011" s="44" t="s">
        <v>56</v>
      </c>
      <c r="I1011" s="36"/>
    </row>
    <row r="1012">
      <c r="B1012" s="48"/>
      <c r="C1012" s="64" t="str">
        <f>HYPERLINK("#'XML-dokumentation'!A3313", "Fotnot: (**)")</f>
        <v>Fotnot: (**)</v>
      </c>
      <c r="I1012" s="36"/>
    </row>
    <row r="1013">
      <c r="B1013" s="48"/>
      <c r="I1013" s="36"/>
    </row>
    <row r="1014" ht="19.947476196289063" customHeight="1">
      <c r="B1014" s="49" t="s">
        <v>692</v>
      </c>
      <c r="C1014" s="43" t="s">
        <v>174</v>
      </c>
      <c r="D1014" s="41" t="s">
        <v>855</v>
      </c>
      <c r="E1014" s="40"/>
      <c r="F1014" s="40"/>
      <c r="G1014" s="40"/>
      <c r="H1014" s="40"/>
      <c r="I1014" s="51"/>
    </row>
    <row r="1015">
      <c r="B1015" s="48"/>
      <c r="C1015" s="3" t="s">
        <v>694</v>
      </c>
      <c r="I1015" s="36"/>
    </row>
    <row r="1016">
      <c r="B1016" s="48"/>
      <c r="C1016" s="3" t="s">
        <v>695</v>
      </c>
      <c r="I1016" s="36"/>
    </row>
    <row r="1017">
      <c r="B1017" s="48"/>
      <c r="I1017" s="36"/>
    </row>
    <row r="1018">
      <c r="B1018" s="48"/>
      <c r="C1018" s="44" t="s">
        <v>56</v>
      </c>
      <c r="I1018" s="36"/>
    </row>
    <row r="1019">
      <c r="B1019" s="48"/>
      <c r="C1019" s="64" t="str">
        <f>HYPERLINK("#'XML-dokumentation'!A3313", "Fotnot: (**)")</f>
        <v>Fotnot: (**)</v>
      </c>
      <c r="I1019" s="36"/>
    </row>
    <row r="1020">
      <c r="B1020" s="48"/>
      <c r="I1020" s="36"/>
    </row>
    <row r="1021" ht="19.947476196289063" customHeight="1">
      <c r="B1021" s="49" t="s">
        <v>696</v>
      </c>
      <c r="C1021" s="43" t="s">
        <v>663</v>
      </c>
      <c r="D1021" s="41" t="s">
        <v>856</v>
      </c>
      <c r="E1021" s="40"/>
      <c r="F1021" s="40"/>
      <c r="G1021" s="40"/>
      <c r="H1021" s="40"/>
      <c r="I1021" s="51"/>
    </row>
    <row r="1022">
      <c r="B1022" s="48"/>
      <c r="C1022" s="3" t="s">
        <v>857</v>
      </c>
      <c r="I1022" s="36"/>
    </row>
    <row r="1023">
      <c r="B1023" s="48"/>
      <c r="C1023" s="3" t="s">
        <v>858</v>
      </c>
      <c r="I1023" s="36"/>
    </row>
    <row r="1024">
      <c r="B1024" s="48"/>
      <c r="I1024" s="36"/>
    </row>
    <row r="1025">
      <c r="B1025" s="48"/>
      <c r="C1025" s="44" t="s">
        <v>56</v>
      </c>
      <c r="I1025" s="36"/>
    </row>
    <row r="1026">
      <c r="B1026" s="48"/>
      <c r="C1026" s="64" t="str">
        <f>HYPERLINK("#'XML-dokumentation'!A3313", "Fotnot: (**)")</f>
        <v>Fotnot: (**)</v>
      </c>
      <c r="I1026" s="36"/>
    </row>
    <row r="1027">
      <c r="B1027" s="50"/>
      <c r="C1027" s="31"/>
      <c r="D1027" s="31"/>
      <c r="E1027" s="31"/>
      <c r="F1027" s="31"/>
      <c r="G1027" s="31"/>
      <c r="H1027" s="31"/>
      <c r="I1027" s="37"/>
    </row>
    <row r="1028"/>
    <row r="1029">
      <c r="B1029" s="4" t="s">
        <v>702</v>
      </c>
    </row>
    <row r="1030"/>
    <row r="1031">
      <c r="B1031" s="4" t="s">
        <v>78</v>
      </c>
    </row>
    <row r="1032" ht="19.947476196289063" customHeight="1">
      <c r="B1032" s="32" t="s">
        <v>859</v>
      </c>
      <c r="C1032" s="46" t="s">
        <v>860</v>
      </c>
      <c r="D1032" s="30"/>
      <c r="E1032" s="30"/>
      <c r="F1032" s="30"/>
      <c r="G1032" s="30"/>
      <c r="H1032" s="30"/>
      <c r="I1032" s="35"/>
    </row>
    <row r="1033" ht="19.947476196289063" customHeight="1">
      <c r="B1033" s="58" t="s">
        <v>861</v>
      </c>
      <c r="C1033" s="41" t="s">
        <v>862</v>
      </c>
      <c r="D1033" s="40"/>
      <c r="I1033" s="36"/>
    </row>
    <row r="1034" ht="19.947476196289063" customHeight="1">
      <c r="B1034" s="58" t="s">
        <v>863</v>
      </c>
      <c r="C1034" s="41" t="s">
        <v>864</v>
      </c>
      <c r="D1034" s="40"/>
      <c r="I1034" s="36"/>
    </row>
    <row r="1035" ht="19.947476196289063" customHeight="1">
      <c r="B1035" s="59" t="s">
        <v>865</v>
      </c>
      <c r="C1035" s="56" t="s">
        <v>866</v>
      </c>
      <c r="D1035" s="57"/>
      <c r="E1035" s="31"/>
      <c r="F1035" s="31"/>
      <c r="G1035" s="31"/>
      <c r="H1035" s="31"/>
      <c r="I1035" s="37"/>
    </row>
    <row r="1036"/>
    <row r="1037"/>
    <row r="1038"/>
    <row r="1039" ht="19.947476196289063" customHeight="1">
      <c r="A1039" s="9" t="s">
        <v>13</v>
      </c>
    </row>
    <row r="1040">
      <c r="A1040" s="38" t="s">
        <v>867</v>
      </c>
      <c r="B1040" s="4" t="s">
        <v>45</v>
      </c>
    </row>
    <row r="1041" ht="19.947476196289063" customHeight="1">
      <c r="B1041" s="47" t="s">
        <v>812</v>
      </c>
      <c r="C1041" s="60" t="s">
        <v>264</v>
      </c>
      <c r="D1041" s="46" t="s">
        <v>813</v>
      </c>
      <c r="E1041" s="30"/>
      <c r="F1041" s="30"/>
      <c r="G1041" s="30"/>
      <c r="H1041" s="30"/>
      <c r="I1041" s="35"/>
    </row>
    <row r="1042">
      <c r="B1042" s="48"/>
      <c r="C1042" s="3" t="s">
        <v>266</v>
      </c>
      <c r="I1042" s="36"/>
    </row>
    <row r="1043">
      <c r="B1043" s="48"/>
      <c r="I1043" s="36"/>
    </row>
    <row r="1044">
      <c r="B1044" s="48"/>
      <c r="C1044" s="7" t="s">
        <v>51</v>
      </c>
      <c r="I1044" s="36"/>
    </row>
    <row r="1045">
      <c r="B1045" s="48"/>
      <c r="I1045" s="36"/>
    </row>
    <row r="1046" ht="19.947476196289063" customHeight="1">
      <c r="B1046" s="49" t="s">
        <v>814</v>
      </c>
      <c r="C1046" s="42" t="s">
        <v>47</v>
      </c>
      <c r="D1046" s="41" t="s">
        <v>868</v>
      </c>
      <c r="E1046" s="40"/>
      <c r="F1046" s="40"/>
      <c r="G1046" s="40"/>
      <c r="H1046" s="40"/>
      <c r="I1046" s="51"/>
    </row>
    <row r="1047" ht="19.947476196289063" customHeight="1">
      <c r="B1047" s="48"/>
      <c r="C1047" s="3" t="s">
        <v>625</v>
      </c>
      <c r="D1047" s="9" t="s">
        <v>869</v>
      </c>
      <c r="I1047" s="36"/>
    </row>
    <row r="1048" ht="19.947476196289063" customHeight="1">
      <c r="B1048" s="48"/>
      <c r="C1048" s="3" t="s">
        <v>627</v>
      </c>
      <c r="D1048" s="9" t="s">
        <v>870</v>
      </c>
      <c r="I1048" s="36"/>
    </row>
    <row r="1049" ht="19.947476196289063" customHeight="1">
      <c r="B1049" s="48"/>
      <c r="C1049" s="3" t="s">
        <v>629</v>
      </c>
      <c r="D1049" s="9" t="s">
        <v>871</v>
      </c>
      <c r="I1049" s="36"/>
    </row>
    <row r="1050" ht="19.947476196289063" customHeight="1">
      <c r="B1050" s="48"/>
      <c r="C1050" s="3" t="s">
        <v>631</v>
      </c>
      <c r="D1050" s="9" t="s">
        <v>872</v>
      </c>
      <c r="I1050" s="36"/>
    </row>
    <row r="1051">
      <c r="B1051" s="48"/>
      <c r="I1051" s="36"/>
    </row>
    <row r="1052">
      <c r="B1052" s="48"/>
      <c r="C1052" s="7" t="s">
        <v>51</v>
      </c>
      <c r="I1052" s="36"/>
    </row>
    <row r="1053">
      <c r="B1053" s="48"/>
      <c r="I1053" s="36"/>
    </row>
    <row r="1054" ht="19.947476196289063" customHeight="1">
      <c r="B1054" s="49" t="s">
        <v>873</v>
      </c>
      <c r="C1054" s="42" t="s">
        <v>47</v>
      </c>
      <c r="D1054" s="41" t="s">
        <v>874</v>
      </c>
      <c r="E1054" s="40"/>
      <c r="F1054" s="40"/>
      <c r="G1054" s="40"/>
      <c r="H1054" s="40"/>
      <c r="I1054" s="51"/>
    </row>
    <row r="1055" ht="19.947476196289063" customHeight="1">
      <c r="B1055" s="48"/>
      <c r="C1055" s="3" t="s">
        <v>820</v>
      </c>
      <c r="D1055" s="9" t="s">
        <v>821</v>
      </c>
      <c r="I1055" s="36"/>
    </row>
    <row r="1056" ht="19.947476196289063" customHeight="1">
      <c r="B1056" s="48"/>
      <c r="C1056" s="3" t="s">
        <v>625</v>
      </c>
      <c r="D1056" s="9" t="s">
        <v>875</v>
      </c>
      <c r="I1056" s="36"/>
    </row>
    <row r="1057" ht="19.947476196289063" customHeight="1">
      <c r="B1057" s="48"/>
      <c r="C1057" s="3" t="s">
        <v>627</v>
      </c>
      <c r="D1057" s="9" t="s">
        <v>823</v>
      </c>
      <c r="I1057" s="36"/>
    </row>
    <row r="1058" ht="19.947476196289063" customHeight="1">
      <c r="B1058" s="48"/>
      <c r="C1058" s="3" t="s">
        <v>629</v>
      </c>
      <c r="D1058" s="9" t="s">
        <v>824</v>
      </c>
      <c r="I1058" s="36"/>
    </row>
    <row r="1059" ht="19.947476196289063" customHeight="1">
      <c r="B1059" s="48"/>
      <c r="C1059" s="3" t="s">
        <v>631</v>
      </c>
      <c r="D1059" s="9" t="s">
        <v>876</v>
      </c>
      <c r="I1059" s="36"/>
    </row>
    <row r="1060" ht="19.947476196289063" customHeight="1">
      <c r="B1060" s="48"/>
      <c r="C1060" s="3" t="s">
        <v>639</v>
      </c>
      <c r="D1060" s="9" t="s">
        <v>829</v>
      </c>
      <c r="I1060" s="36"/>
    </row>
    <row r="1061">
      <c r="B1061" s="48"/>
      <c r="I1061" s="36"/>
    </row>
    <row r="1062">
      <c r="B1062" s="48"/>
      <c r="C1062" s="7" t="s">
        <v>51</v>
      </c>
      <c r="I1062" s="36"/>
    </row>
    <row r="1063">
      <c r="B1063" s="48"/>
      <c r="I1063" s="36"/>
    </row>
    <row r="1064" ht="19.947476196289063" customHeight="1">
      <c r="B1064" s="49" t="s">
        <v>877</v>
      </c>
      <c r="C1064" s="42" t="s">
        <v>47</v>
      </c>
      <c r="D1064" s="41" t="s">
        <v>878</v>
      </c>
      <c r="E1064" s="40"/>
      <c r="F1064" s="40"/>
      <c r="G1064" s="40"/>
      <c r="H1064" s="40"/>
      <c r="I1064" s="51"/>
    </row>
    <row r="1065" ht="19.947476196289063" customHeight="1">
      <c r="B1065" s="48"/>
      <c r="C1065" s="3" t="s">
        <v>820</v>
      </c>
      <c r="D1065" s="9" t="s">
        <v>821</v>
      </c>
      <c r="I1065" s="36"/>
    </row>
    <row r="1066" ht="19.947476196289063" customHeight="1">
      <c r="B1066" s="48"/>
      <c r="C1066" s="3" t="s">
        <v>625</v>
      </c>
      <c r="D1066" s="9" t="s">
        <v>825</v>
      </c>
      <c r="I1066" s="36"/>
    </row>
    <row r="1067" ht="19.947476196289063" customHeight="1">
      <c r="B1067" s="48"/>
      <c r="C1067" s="3" t="s">
        <v>627</v>
      </c>
      <c r="D1067" s="9" t="s">
        <v>826</v>
      </c>
      <c r="I1067" s="36"/>
    </row>
    <row r="1068" ht="19.947476196289063" customHeight="1">
      <c r="B1068" s="48"/>
      <c r="C1068" s="3" t="s">
        <v>629</v>
      </c>
      <c r="D1068" s="9" t="s">
        <v>827</v>
      </c>
      <c r="I1068" s="36"/>
    </row>
    <row r="1069" ht="19.947476196289063" customHeight="1">
      <c r="B1069" s="48"/>
      <c r="C1069" s="3" t="s">
        <v>631</v>
      </c>
      <c r="D1069" s="9" t="s">
        <v>830</v>
      </c>
      <c r="I1069" s="36"/>
    </row>
    <row r="1070" ht="19.947476196289063" customHeight="1">
      <c r="B1070" s="48"/>
      <c r="C1070" s="3" t="s">
        <v>639</v>
      </c>
      <c r="D1070" s="9" t="s">
        <v>879</v>
      </c>
      <c r="I1070" s="36"/>
    </row>
    <row r="1071">
      <c r="B1071" s="48"/>
      <c r="I1071" s="36"/>
    </row>
    <row r="1072">
      <c r="B1072" s="48"/>
      <c r="C1072" s="7" t="s">
        <v>51</v>
      </c>
      <c r="I1072" s="36"/>
    </row>
    <row r="1073">
      <c r="B1073" s="48"/>
      <c r="I1073" s="36"/>
    </row>
    <row r="1074" ht="19.947476196289063" customHeight="1">
      <c r="B1074" s="49" t="s">
        <v>880</v>
      </c>
      <c r="C1074" s="42" t="s">
        <v>47</v>
      </c>
      <c r="D1074" s="41" t="s">
        <v>881</v>
      </c>
      <c r="E1074" s="40"/>
      <c r="F1074" s="40"/>
      <c r="G1074" s="40"/>
      <c r="H1074" s="40"/>
      <c r="I1074" s="51"/>
    </row>
    <row r="1075" ht="19.947476196289063" customHeight="1">
      <c r="B1075" s="48"/>
      <c r="C1075" s="3" t="s">
        <v>820</v>
      </c>
      <c r="D1075" s="9" t="s">
        <v>442</v>
      </c>
      <c r="I1075" s="36"/>
    </row>
    <row r="1076" ht="19.947476196289063" customHeight="1">
      <c r="B1076" s="48"/>
      <c r="C1076" s="3" t="s">
        <v>625</v>
      </c>
      <c r="D1076" s="9" t="s">
        <v>833</v>
      </c>
      <c r="I1076" s="36"/>
    </row>
    <row r="1077" ht="19.947476196289063" customHeight="1">
      <c r="B1077" s="48"/>
      <c r="C1077" s="3" t="s">
        <v>627</v>
      </c>
      <c r="D1077" s="9" t="s">
        <v>834</v>
      </c>
      <c r="I1077" s="36"/>
    </row>
    <row r="1078" ht="19.947476196289063" customHeight="1">
      <c r="B1078" s="48"/>
      <c r="C1078" s="3" t="s">
        <v>629</v>
      </c>
      <c r="D1078" s="9" t="s">
        <v>835</v>
      </c>
      <c r="I1078" s="36"/>
    </row>
    <row r="1079" ht="19.947476196289063" customHeight="1">
      <c r="B1079" s="48"/>
      <c r="C1079" s="3" t="s">
        <v>631</v>
      </c>
      <c r="D1079" s="9" t="s">
        <v>836</v>
      </c>
      <c r="I1079" s="36"/>
    </row>
    <row r="1080" ht="19.947476196289063" customHeight="1">
      <c r="B1080" s="48"/>
      <c r="C1080" s="3" t="s">
        <v>639</v>
      </c>
      <c r="D1080" s="9" t="s">
        <v>837</v>
      </c>
      <c r="I1080" s="36"/>
    </row>
    <row r="1081" ht="19.947476196289063" customHeight="1">
      <c r="B1081" s="48"/>
      <c r="C1081" s="3" t="s">
        <v>648</v>
      </c>
      <c r="D1081" s="9" t="s">
        <v>882</v>
      </c>
      <c r="I1081" s="36"/>
    </row>
    <row r="1082">
      <c r="B1082" s="48"/>
      <c r="I1082" s="36"/>
    </row>
    <row r="1083">
      <c r="B1083" s="48"/>
      <c r="C1083" s="7" t="s">
        <v>51</v>
      </c>
      <c r="I1083" s="36"/>
    </row>
    <row r="1084">
      <c r="B1084" s="48"/>
      <c r="I1084" s="36"/>
    </row>
    <row r="1085" ht="150.1427734375" customHeight="1">
      <c r="B1085" s="49" t="s">
        <v>883</v>
      </c>
      <c r="C1085" s="43" t="s">
        <v>264</v>
      </c>
      <c r="D1085" s="41" t="s">
        <v>884</v>
      </c>
      <c r="E1085" s="40"/>
      <c r="F1085" s="40"/>
      <c r="G1085" s="40"/>
      <c r="H1085" s="40"/>
      <c r="I1085" s="51"/>
    </row>
    <row r="1086">
      <c r="B1086" s="48"/>
      <c r="C1086" s="3" t="s">
        <v>266</v>
      </c>
      <c r="I1086" s="36"/>
    </row>
    <row r="1087">
      <c r="B1087" s="48"/>
      <c r="I1087" s="36"/>
    </row>
    <row r="1088">
      <c r="B1088" s="48"/>
      <c r="C1088" s="44" t="s">
        <v>56</v>
      </c>
      <c r="I1088" s="36"/>
    </row>
    <row r="1089">
      <c r="B1089" s="48"/>
      <c r="C1089" s="64" t="str">
        <f>HYPERLINK("#'XML-dokumentation'!A3313", "Fotnot: (**)")</f>
        <v>Fotnot: (**)</v>
      </c>
      <c r="I1089" s="36"/>
    </row>
    <row r="1090">
      <c r="B1090" s="48"/>
      <c r="I1090" s="36"/>
    </row>
    <row r="1091" ht="92.2781982421875" customHeight="1">
      <c r="B1091" s="49" t="s">
        <v>840</v>
      </c>
      <c r="C1091" s="43" t="s">
        <v>264</v>
      </c>
      <c r="D1091" s="41" t="s">
        <v>885</v>
      </c>
      <c r="E1091" s="40"/>
      <c r="F1091" s="40"/>
      <c r="G1091" s="40"/>
      <c r="H1091" s="40"/>
      <c r="I1091" s="51"/>
    </row>
    <row r="1092">
      <c r="B1092" s="48"/>
      <c r="C1092" s="3" t="s">
        <v>266</v>
      </c>
      <c r="I1092" s="36"/>
    </row>
    <row r="1093">
      <c r="B1093" s="48"/>
      <c r="I1093" s="36"/>
    </row>
    <row r="1094">
      <c r="B1094" s="48"/>
      <c r="C1094" s="7" t="s">
        <v>51</v>
      </c>
      <c r="I1094" s="36"/>
    </row>
    <row r="1095">
      <c r="B1095" s="48"/>
      <c r="I1095" s="36"/>
    </row>
    <row r="1096" ht="19.947476196289063" customHeight="1">
      <c r="B1096" s="49" t="s">
        <v>842</v>
      </c>
      <c r="C1096" s="42" t="s">
        <v>47</v>
      </c>
      <c r="D1096" s="41" t="s">
        <v>843</v>
      </c>
      <c r="E1096" s="40"/>
      <c r="F1096" s="40"/>
      <c r="G1096" s="40"/>
      <c r="H1096" s="40"/>
      <c r="I1096" s="51"/>
    </row>
    <row r="1097" ht="19.947476196289063" customHeight="1">
      <c r="B1097" s="48"/>
      <c r="C1097" s="3" t="s">
        <v>844</v>
      </c>
      <c r="D1097" s="9" t="s">
        <v>845</v>
      </c>
      <c r="I1097" s="36"/>
    </row>
    <row r="1098" ht="19.947476196289063" customHeight="1">
      <c r="B1098" s="48"/>
      <c r="C1098" s="3" t="s">
        <v>846</v>
      </c>
      <c r="D1098" s="9" t="s">
        <v>847</v>
      </c>
      <c r="I1098" s="36"/>
    </row>
    <row r="1099" ht="19.947476196289063" customHeight="1">
      <c r="B1099" s="48"/>
      <c r="C1099" s="3" t="s">
        <v>848</v>
      </c>
      <c r="D1099" s="9" t="s">
        <v>849</v>
      </c>
      <c r="I1099" s="36"/>
    </row>
    <row r="1100" ht="19.947476196289063" customHeight="1">
      <c r="B1100" s="48"/>
      <c r="C1100" s="3" t="s">
        <v>850</v>
      </c>
      <c r="D1100" s="9" t="s">
        <v>851</v>
      </c>
      <c r="I1100" s="36"/>
    </row>
    <row r="1101">
      <c r="B1101" s="48"/>
      <c r="I1101" s="36"/>
    </row>
    <row r="1102">
      <c r="B1102" s="48"/>
      <c r="C1102" s="44" t="s">
        <v>56</v>
      </c>
      <c r="I1102" s="36"/>
    </row>
    <row r="1103">
      <c r="B1103" s="48"/>
      <c r="I1103" s="36"/>
    </row>
    <row r="1104" ht="19.947476196289063" customHeight="1">
      <c r="B1104" s="49" t="s">
        <v>852</v>
      </c>
      <c r="C1104" s="43" t="s">
        <v>174</v>
      </c>
      <c r="D1104" s="41" t="s">
        <v>853</v>
      </c>
      <c r="E1104" s="40"/>
      <c r="F1104" s="40"/>
      <c r="G1104" s="40"/>
      <c r="H1104" s="40"/>
      <c r="I1104" s="51"/>
    </row>
    <row r="1105">
      <c r="B1105" s="48"/>
      <c r="C1105" s="3" t="s">
        <v>886</v>
      </c>
      <c r="I1105" s="36"/>
    </row>
    <row r="1106">
      <c r="B1106" s="48"/>
      <c r="C1106" s="3" t="s">
        <v>691</v>
      </c>
      <c r="I1106" s="36"/>
    </row>
    <row r="1107">
      <c r="B1107" s="48"/>
      <c r="I1107" s="36"/>
    </row>
    <row r="1108">
      <c r="B1108" s="48"/>
      <c r="C1108" s="44" t="s">
        <v>56</v>
      </c>
      <c r="I1108" s="36"/>
    </row>
    <row r="1109">
      <c r="B1109" s="48"/>
      <c r="I1109" s="36"/>
    </row>
    <row r="1110" ht="48.879766845703124" customHeight="1">
      <c r="B1110" s="49" t="s">
        <v>772</v>
      </c>
      <c r="C1110" s="43" t="s">
        <v>663</v>
      </c>
      <c r="D1110" s="41" t="s">
        <v>887</v>
      </c>
      <c r="E1110" s="40"/>
      <c r="F1110" s="40"/>
      <c r="G1110" s="40"/>
      <c r="H1110" s="40"/>
      <c r="I1110" s="51"/>
    </row>
    <row r="1111">
      <c r="B1111" s="48"/>
      <c r="C1111" s="3" t="s">
        <v>774</v>
      </c>
      <c r="I1111" s="36"/>
    </row>
    <row r="1112">
      <c r="B1112" s="48"/>
      <c r="C1112" s="3" t="s">
        <v>775</v>
      </c>
      <c r="I1112" s="36"/>
    </row>
    <row r="1113">
      <c r="B1113" s="48"/>
      <c r="I1113" s="36"/>
    </row>
    <row r="1114">
      <c r="B1114" s="48"/>
      <c r="C1114" s="44" t="s">
        <v>56</v>
      </c>
      <c r="I1114" s="36"/>
    </row>
    <row r="1115">
      <c r="B1115" s="48"/>
      <c r="C1115" s="64" t="str">
        <f>HYPERLINK("#'XML-dokumentation'!A3313", "Fotnot: (**)")</f>
        <v>Fotnot: (**)</v>
      </c>
      <c r="I1115" s="36"/>
    </row>
    <row r="1116">
      <c r="B1116" s="48"/>
      <c r="I1116" s="36"/>
    </row>
    <row r="1117" ht="63.34591064453125" customHeight="1">
      <c r="B1117" s="49" t="s">
        <v>692</v>
      </c>
      <c r="C1117" s="43" t="s">
        <v>174</v>
      </c>
      <c r="D1117" s="41" t="s">
        <v>888</v>
      </c>
      <c r="E1117" s="40"/>
      <c r="F1117" s="40"/>
      <c r="G1117" s="40"/>
      <c r="H1117" s="40"/>
      <c r="I1117" s="51"/>
    </row>
    <row r="1118">
      <c r="B1118" s="48"/>
      <c r="C1118" s="3" t="s">
        <v>694</v>
      </c>
      <c r="I1118" s="36"/>
    </row>
    <row r="1119">
      <c r="B1119" s="48"/>
      <c r="C1119" s="3" t="s">
        <v>695</v>
      </c>
      <c r="I1119" s="36"/>
    </row>
    <row r="1120">
      <c r="B1120" s="48"/>
      <c r="I1120" s="36"/>
    </row>
    <row r="1121">
      <c r="B1121" s="48"/>
      <c r="C1121" s="44" t="s">
        <v>56</v>
      </c>
      <c r="I1121" s="36"/>
    </row>
    <row r="1122">
      <c r="B1122" s="48"/>
      <c r="C1122" s="64" t="str">
        <f>HYPERLINK("#'XML-dokumentation'!A3313", "Fotnot: (**)")</f>
        <v>Fotnot: (**)</v>
      </c>
      <c r="I1122" s="36"/>
    </row>
    <row r="1123">
      <c r="B1123" s="48"/>
      <c r="I1123" s="36"/>
    </row>
    <row r="1124" ht="34.413623046875" customHeight="1">
      <c r="B1124" s="49" t="s">
        <v>696</v>
      </c>
      <c r="C1124" s="43" t="s">
        <v>663</v>
      </c>
      <c r="D1124" s="41" t="s">
        <v>889</v>
      </c>
      <c r="E1124" s="40"/>
      <c r="F1124" s="40"/>
      <c r="G1124" s="40"/>
      <c r="H1124" s="40"/>
      <c r="I1124" s="51"/>
    </row>
    <row r="1125">
      <c r="B1125" s="48"/>
      <c r="C1125" s="3" t="s">
        <v>857</v>
      </c>
      <c r="I1125" s="36"/>
    </row>
    <row r="1126">
      <c r="B1126" s="48"/>
      <c r="C1126" s="3" t="s">
        <v>858</v>
      </c>
      <c r="I1126" s="36"/>
    </row>
    <row r="1127">
      <c r="B1127" s="48"/>
      <c r="I1127" s="36"/>
    </row>
    <row r="1128">
      <c r="B1128" s="48"/>
      <c r="C1128" s="44" t="s">
        <v>56</v>
      </c>
      <c r="I1128" s="36"/>
    </row>
    <row r="1129">
      <c r="B1129" s="48"/>
      <c r="C1129" s="64" t="str">
        <f>HYPERLINK("#'XML-dokumentation'!A3313", "Fotnot: (**)")</f>
        <v>Fotnot: (**)</v>
      </c>
      <c r="I1129" s="36"/>
    </row>
    <row r="1130">
      <c r="B1130" s="48"/>
      <c r="I1130" s="36"/>
    </row>
    <row r="1131" ht="121.21048583984376" customHeight="1">
      <c r="B1131" s="49" t="s">
        <v>890</v>
      </c>
      <c r="C1131" s="43" t="s">
        <v>174</v>
      </c>
      <c r="D1131" s="41" t="s">
        <v>891</v>
      </c>
      <c r="E1131" s="40"/>
      <c r="F1131" s="40"/>
      <c r="G1131" s="40"/>
      <c r="H1131" s="40"/>
      <c r="I1131" s="51"/>
    </row>
    <row r="1132">
      <c r="B1132" s="48"/>
      <c r="C1132" s="3" t="s">
        <v>857</v>
      </c>
      <c r="I1132" s="36"/>
    </row>
    <row r="1133">
      <c r="B1133" s="48"/>
      <c r="C1133" s="3" t="s">
        <v>695</v>
      </c>
      <c r="I1133" s="36"/>
    </row>
    <row r="1134">
      <c r="B1134" s="48"/>
      <c r="I1134" s="36"/>
    </row>
    <row r="1135">
      <c r="B1135" s="48"/>
      <c r="C1135" s="44" t="s">
        <v>56</v>
      </c>
      <c r="I1135" s="36"/>
    </row>
    <row r="1136">
      <c r="B1136" s="48"/>
      <c r="C1136" s="64" t="str">
        <f>HYPERLINK("#'XML-dokumentation'!A3313", "Fotnot: (**)")</f>
        <v>Fotnot: (**)</v>
      </c>
      <c r="I1136" s="36"/>
    </row>
    <row r="1137">
      <c r="B1137" s="48"/>
      <c r="I1137" s="36"/>
    </row>
    <row r="1138" ht="19.947476196289063" customHeight="1">
      <c r="B1138" s="49" t="s">
        <v>892</v>
      </c>
      <c r="C1138" s="43" t="s">
        <v>663</v>
      </c>
      <c r="D1138" s="41" t="s">
        <v>893</v>
      </c>
      <c r="E1138" s="40"/>
      <c r="F1138" s="40"/>
      <c r="G1138" s="40"/>
      <c r="H1138" s="40"/>
      <c r="I1138" s="51"/>
    </row>
    <row r="1139">
      <c r="B1139" s="48"/>
      <c r="C1139" s="3" t="s">
        <v>894</v>
      </c>
      <c r="I1139" s="36"/>
    </row>
    <row r="1140">
      <c r="B1140" s="48"/>
      <c r="C1140" s="3" t="s">
        <v>775</v>
      </c>
      <c r="I1140" s="36"/>
    </row>
    <row r="1141">
      <c r="B1141" s="48"/>
      <c r="I1141" s="36"/>
    </row>
    <row r="1142">
      <c r="B1142" s="48"/>
      <c r="C1142" s="44" t="s">
        <v>56</v>
      </c>
      <c r="I1142" s="36"/>
    </row>
    <row r="1143">
      <c r="B1143" s="48"/>
      <c r="C1143" s="64" t="str">
        <f>HYPERLINK("#'XML-dokumentation'!A3313", "Fotnot: (**)")</f>
        <v>Fotnot: (**)</v>
      </c>
      <c r="I1143" s="36"/>
    </row>
    <row r="1144">
      <c r="B1144" s="50"/>
      <c r="C1144" s="31"/>
      <c r="D1144" s="31"/>
      <c r="E1144" s="31"/>
      <c r="F1144" s="31"/>
      <c r="G1144" s="31"/>
      <c r="H1144" s="31"/>
      <c r="I1144" s="37"/>
    </row>
    <row r="1145"/>
    <row r="1146">
      <c r="B1146" s="4" t="s">
        <v>702</v>
      </c>
    </row>
    <row r="1147"/>
    <row r="1148">
      <c r="B1148" s="4" t="s">
        <v>78</v>
      </c>
    </row>
    <row r="1149" ht="19.947476196289063" customHeight="1">
      <c r="B1149" s="32" t="s">
        <v>895</v>
      </c>
      <c r="C1149" s="46" t="s">
        <v>896</v>
      </c>
      <c r="D1149" s="30"/>
      <c r="E1149" s="30"/>
      <c r="F1149" s="30"/>
      <c r="G1149" s="30"/>
      <c r="H1149" s="30"/>
      <c r="I1149" s="35"/>
    </row>
    <row r="1150" ht="19.947476196289063" customHeight="1">
      <c r="B1150" s="58" t="s">
        <v>897</v>
      </c>
      <c r="C1150" s="41" t="s">
        <v>898</v>
      </c>
      <c r="D1150" s="40"/>
      <c r="I1150" s="36"/>
    </row>
    <row r="1151" ht="19.947476196289063" customHeight="1">
      <c r="B1151" s="59" t="s">
        <v>899</v>
      </c>
      <c r="C1151" s="56" t="s">
        <v>900</v>
      </c>
      <c r="D1151" s="57"/>
      <c r="E1151" s="31"/>
      <c r="F1151" s="31"/>
      <c r="G1151" s="31"/>
      <c r="H1151" s="31"/>
      <c r="I1151" s="37"/>
    </row>
    <row r="1152"/>
    <row r="1153"/>
    <row r="1154"/>
    <row r="1155" ht="92.2781982421875" customHeight="1">
      <c r="A1155" s="9" t="s">
        <v>14</v>
      </c>
    </row>
    <row r="1156">
      <c r="A1156" s="38" t="s">
        <v>901</v>
      </c>
      <c r="B1156" s="4" t="s">
        <v>45</v>
      </c>
    </row>
    <row r="1157" ht="77.81205444335937" customHeight="1">
      <c r="B1157" s="47" t="s">
        <v>58</v>
      </c>
      <c r="C1157" s="45" t="s">
        <v>47</v>
      </c>
      <c r="D1157" s="46" t="s">
        <v>902</v>
      </c>
      <c r="E1157" s="30"/>
      <c r="F1157" s="30"/>
      <c r="G1157" s="30"/>
      <c r="H1157" s="30"/>
      <c r="I1157" s="35"/>
    </row>
    <row r="1158" ht="19.947476196289063" customHeight="1">
      <c r="B1158" s="48"/>
      <c r="C1158" s="3" t="s">
        <v>625</v>
      </c>
      <c r="D1158" s="9" t="s">
        <v>903</v>
      </c>
      <c r="I1158" s="36"/>
    </row>
    <row r="1159" ht="19.947476196289063" customHeight="1">
      <c r="B1159" s="48"/>
      <c r="C1159" s="3" t="s">
        <v>627</v>
      </c>
      <c r="D1159" s="9" t="s">
        <v>904</v>
      </c>
      <c r="I1159" s="36"/>
    </row>
    <row r="1160">
      <c r="B1160" s="48"/>
      <c r="I1160" s="36"/>
    </row>
    <row r="1161">
      <c r="B1161" s="48"/>
      <c r="C1161" s="44" t="s">
        <v>56</v>
      </c>
      <c r="I1161" s="36"/>
    </row>
    <row r="1162">
      <c r="B1162" s="48"/>
      <c r="I1162" s="36"/>
    </row>
    <row r="1163" ht="19.947476196289063" customHeight="1">
      <c r="B1163" s="49" t="s">
        <v>905</v>
      </c>
      <c r="C1163" s="43" t="str">
        <f>HYPERLINK("#'XML-dokumentation'!A2773", "Ett eller flera element av typen 'SOFA'")</f>
        <v>Ett eller flera element av typen 'SOFA'</v>
      </c>
      <c r="D1163" s="41" t="s">
        <v>906</v>
      </c>
      <c r="E1163" s="40"/>
      <c r="F1163" s="40"/>
      <c r="G1163" s="40"/>
      <c r="H1163" s="40"/>
      <c r="I1163" s="51"/>
    </row>
    <row r="1164">
      <c r="B1164" s="48"/>
      <c r="C1164" s="44" t="s">
        <v>56</v>
      </c>
      <c r="I1164" s="36"/>
    </row>
    <row r="1165">
      <c r="B1165" s="50"/>
      <c r="C1165" s="31"/>
      <c r="D1165" s="31"/>
      <c r="E1165" s="31"/>
      <c r="F1165" s="31"/>
      <c r="G1165" s="31"/>
      <c r="H1165" s="31"/>
      <c r="I1165" s="37"/>
    </row>
    <row r="1166"/>
    <row r="1167">
      <c r="B1167" s="4" t="s">
        <v>78</v>
      </c>
    </row>
    <row r="1168" ht="19.947476196289063" customHeight="1">
      <c r="B1168" s="32" t="s">
        <v>907</v>
      </c>
      <c r="C1168" s="46" t="s">
        <v>908</v>
      </c>
      <c r="D1168" s="30"/>
      <c r="E1168" s="30"/>
      <c r="F1168" s="30"/>
      <c r="G1168" s="30"/>
      <c r="H1168" s="30"/>
      <c r="I1168" s="35"/>
    </row>
    <row r="1169" ht="34.413623046875" customHeight="1">
      <c r="B1169" s="58" t="s">
        <v>909</v>
      </c>
      <c r="C1169" s="41" t="s">
        <v>910</v>
      </c>
      <c r="D1169" s="40"/>
      <c r="I1169" s="36"/>
    </row>
    <row r="1170" ht="19.947476196289063" customHeight="1">
      <c r="B1170" s="58" t="s">
        <v>911</v>
      </c>
      <c r="C1170" s="41" t="s">
        <v>912</v>
      </c>
      <c r="D1170" s="40"/>
      <c r="I1170" s="36"/>
    </row>
    <row r="1171" ht="19.947476196289063" customHeight="1">
      <c r="B1171" s="58" t="s">
        <v>913</v>
      </c>
      <c r="C1171" s="41" t="s">
        <v>914</v>
      </c>
      <c r="D1171" s="40"/>
      <c r="I1171" s="36"/>
    </row>
    <row r="1172" ht="19.947476196289063" customHeight="1">
      <c r="B1172" s="58" t="s">
        <v>915</v>
      </c>
      <c r="C1172" s="41" t="s">
        <v>916</v>
      </c>
      <c r="D1172" s="40"/>
      <c r="I1172" s="36"/>
    </row>
    <row r="1173" ht="19.947476196289063" customHeight="1">
      <c r="B1173" s="58" t="s">
        <v>917</v>
      </c>
      <c r="C1173" s="41" t="s">
        <v>918</v>
      </c>
      <c r="D1173" s="40"/>
      <c r="I1173" s="36"/>
    </row>
    <row r="1174" ht="19.947476196289063" customHeight="1">
      <c r="B1174" s="58" t="s">
        <v>919</v>
      </c>
      <c r="C1174" s="41" t="s">
        <v>920</v>
      </c>
      <c r="D1174" s="40"/>
      <c r="I1174" s="36"/>
    </row>
    <row r="1175" ht="19.947476196289063" customHeight="1">
      <c r="B1175" s="58" t="s">
        <v>921</v>
      </c>
      <c r="C1175" s="41" t="s">
        <v>922</v>
      </c>
      <c r="D1175" s="40"/>
      <c r="I1175" s="36"/>
    </row>
    <row r="1176" ht="19.947476196289063" customHeight="1">
      <c r="B1176" s="58" t="s">
        <v>923</v>
      </c>
      <c r="C1176" s="41" t="s">
        <v>924</v>
      </c>
      <c r="D1176" s="40"/>
      <c r="I1176" s="36"/>
    </row>
    <row r="1177" ht="19.947476196289063" customHeight="1">
      <c r="B1177" s="58" t="s">
        <v>925</v>
      </c>
      <c r="C1177" s="41" t="s">
        <v>926</v>
      </c>
      <c r="D1177" s="40"/>
      <c r="I1177" s="36"/>
    </row>
    <row r="1178" ht="19.947476196289063" customHeight="1">
      <c r="B1178" s="59" t="s">
        <v>927</v>
      </c>
      <c r="C1178" s="56" t="s">
        <v>928</v>
      </c>
      <c r="D1178" s="57"/>
      <c r="E1178" s="31"/>
      <c r="F1178" s="31"/>
      <c r="G1178" s="31"/>
      <c r="H1178" s="31"/>
      <c r="I1178" s="37"/>
    </row>
    <row r="1179"/>
    <row r="1180"/>
    <row r="1181"/>
    <row r="1182" ht="77.81205444335937" customHeight="1">
      <c r="A1182" s="9" t="s">
        <v>15</v>
      </c>
    </row>
    <row r="1183">
      <c r="A1183" s="38" t="s">
        <v>929</v>
      </c>
      <c r="B1183" s="4" t="s">
        <v>45</v>
      </c>
      <c r="J1183" s="39" t="str">
        <f>HYPERLINK("#'Ändringshistorik'!C25", "Ändringshistorik: [17]")</f>
        <v>Ändringshistorik: [17]</v>
      </c>
    </row>
    <row r="1184" ht="19.947476196289063" customHeight="1">
      <c r="B1184" s="47" t="s">
        <v>930</v>
      </c>
      <c r="C1184" s="60" t="s">
        <v>69</v>
      </c>
      <c r="D1184" s="46" t="s">
        <v>931</v>
      </c>
      <c r="E1184" s="30"/>
      <c r="F1184" s="30"/>
      <c r="G1184" s="30"/>
      <c r="H1184" s="30"/>
      <c r="I1184" s="35"/>
    </row>
    <row r="1185">
      <c r="B1185" s="48"/>
      <c r="I1185" s="36"/>
    </row>
    <row r="1186">
      <c r="B1186" s="48"/>
      <c r="C1186" s="7" t="s">
        <v>51</v>
      </c>
      <c r="I1186" s="36"/>
    </row>
    <row r="1187">
      <c r="B1187" s="48"/>
      <c r="I1187" s="36"/>
    </row>
    <row r="1188" ht="77.81205444335937" customHeight="1">
      <c r="B1188" s="49" t="s">
        <v>932</v>
      </c>
      <c r="C1188" s="42" t="s">
        <v>47</v>
      </c>
      <c r="D1188" s="41" t="s">
        <v>933</v>
      </c>
      <c r="E1188" s="40"/>
      <c r="F1188" s="40"/>
      <c r="G1188" s="40"/>
      <c r="H1188" s="40"/>
      <c r="I1188" s="51"/>
    </row>
    <row r="1189" ht="19.947476196289063" customHeight="1">
      <c r="B1189" s="48"/>
      <c r="C1189" s="3" t="s">
        <v>715</v>
      </c>
      <c r="D1189" s="9" t="s">
        <v>716</v>
      </c>
      <c r="I1189" s="36"/>
    </row>
    <row r="1190" ht="19.947476196289063" customHeight="1">
      <c r="B1190" s="48"/>
      <c r="C1190" s="3" t="s">
        <v>717</v>
      </c>
      <c r="D1190" s="9" t="s">
        <v>934</v>
      </c>
      <c r="I1190" s="36"/>
    </row>
    <row r="1191" ht="19.947476196289063" customHeight="1">
      <c r="B1191" s="48"/>
      <c r="C1191" s="3" t="s">
        <v>935</v>
      </c>
      <c r="D1191" s="9" t="s">
        <v>936</v>
      </c>
      <c r="I1191" s="36"/>
    </row>
    <row r="1192" ht="19.947476196289063" customHeight="1">
      <c r="B1192" s="48"/>
      <c r="C1192" s="3" t="s">
        <v>937</v>
      </c>
      <c r="D1192" s="9" t="s">
        <v>938</v>
      </c>
      <c r="I1192" s="36"/>
    </row>
    <row r="1193">
      <c r="B1193" s="48"/>
      <c r="I1193" s="36"/>
    </row>
    <row r="1194">
      <c r="B1194" s="48"/>
      <c r="C1194" s="7" t="s">
        <v>51</v>
      </c>
      <c r="I1194" s="36"/>
    </row>
    <row r="1195">
      <c r="B1195" s="48"/>
      <c r="I1195" s="36"/>
    </row>
    <row r="1196" ht="19.947476196289063" customHeight="1">
      <c r="B1196" s="68" t="s">
        <v>939</v>
      </c>
      <c r="C1196" s="61"/>
      <c r="D1196" s="61"/>
      <c r="E1196" s="61"/>
      <c r="F1196" s="61"/>
      <c r="G1196" s="61"/>
      <c r="H1196" s="61"/>
      <c r="I1196" s="70"/>
    </row>
    <row r="1197" ht="19.947476196289063" customHeight="1">
      <c r="B1197" s="67" t="s">
        <v>692</v>
      </c>
      <c r="C1197" s="62" t="s">
        <v>174</v>
      </c>
      <c r="D1197" s="9" t="s">
        <v>855</v>
      </c>
      <c r="I1197" s="36"/>
    </row>
    <row r="1198">
      <c r="B1198" s="48"/>
      <c r="C1198" s="3" t="s">
        <v>694</v>
      </c>
      <c r="I1198" s="36"/>
    </row>
    <row r="1199">
      <c r="B1199" s="48"/>
      <c r="C1199" s="3" t="s">
        <v>695</v>
      </c>
      <c r="I1199" s="36"/>
    </row>
    <row r="1200">
      <c r="B1200" s="48"/>
      <c r="I1200" s="36"/>
    </row>
    <row r="1201">
      <c r="B1201" s="48"/>
      <c r="C1201" s="44" t="s">
        <v>56</v>
      </c>
      <c r="I1201" s="36"/>
    </row>
    <row r="1202">
      <c r="B1202" s="48"/>
      <c r="C1202" s="64" t="str">
        <f>HYPERLINK("#'XML-dokumentation'!B2941", "Fotnot: (*), (**)")</f>
        <v>Fotnot: (*), (**)</v>
      </c>
      <c r="I1202" s="36"/>
    </row>
    <row r="1203">
      <c r="B1203" s="48"/>
      <c r="I1203" s="36"/>
    </row>
    <row r="1204" ht="19.947476196289063" customHeight="1">
      <c r="B1204" s="49" t="s">
        <v>696</v>
      </c>
      <c r="C1204" s="43" t="s">
        <v>663</v>
      </c>
      <c r="D1204" s="41" t="s">
        <v>856</v>
      </c>
      <c r="E1204" s="40"/>
      <c r="F1204" s="40"/>
      <c r="G1204" s="40"/>
      <c r="H1204" s="40"/>
      <c r="I1204" s="51"/>
    </row>
    <row r="1205">
      <c r="B1205" s="48"/>
      <c r="C1205" s="3" t="s">
        <v>698</v>
      </c>
      <c r="I1205" s="36"/>
    </row>
    <row r="1206">
      <c r="B1206" s="48"/>
      <c r="C1206" s="3" t="s">
        <v>858</v>
      </c>
      <c r="I1206" s="36"/>
    </row>
    <row r="1207">
      <c r="B1207" s="48"/>
      <c r="I1207" s="36"/>
    </row>
    <row r="1208">
      <c r="B1208" s="48"/>
      <c r="C1208" s="44" t="s">
        <v>56</v>
      </c>
      <c r="I1208" s="36"/>
    </row>
    <row r="1209">
      <c r="B1209" s="48"/>
      <c r="C1209" s="64" t="str">
        <f>HYPERLINK("#'XML-dokumentation'!B2941", "Fotnot: (*), (**)")</f>
        <v>Fotnot: (*), (**)</v>
      </c>
      <c r="I1209" s="36"/>
    </row>
    <row r="1210">
      <c r="B1210" s="48"/>
      <c r="I1210" s="36"/>
    </row>
    <row r="1211" ht="48.879766845703124" customHeight="1">
      <c r="B1211" s="49" t="s">
        <v>940</v>
      </c>
      <c r="C1211" s="43" t="s">
        <v>174</v>
      </c>
      <c r="D1211" s="41" t="s">
        <v>941</v>
      </c>
      <c r="E1211" s="40"/>
      <c r="F1211" s="40"/>
      <c r="G1211" s="40"/>
      <c r="H1211" s="40"/>
      <c r="I1211" s="51"/>
    </row>
    <row r="1212">
      <c r="B1212" s="48"/>
      <c r="C1212" s="3" t="s">
        <v>942</v>
      </c>
      <c r="I1212" s="36"/>
    </row>
    <row r="1213">
      <c r="B1213" s="48"/>
      <c r="C1213" s="3" t="s">
        <v>943</v>
      </c>
      <c r="I1213" s="36"/>
    </row>
    <row r="1214">
      <c r="B1214" s="48"/>
      <c r="I1214" s="36"/>
    </row>
    <row r="1215">
      <c r="B1215" s="48"/>
      <c r="C1215" s="44" t="s">
        <v>56</v>
      </c>
      <c r="I1215" s="36"/>
    </row>
    <row r="1216">
      <c r="B1216" s="48"/>
      <c r="C1216" s="64" t="str">
        <f>HYPERLINK("#'XML-dokumentation'!B2941", "Fotnot: (*), (**)")</f>
        <v>Fotnot: (*), (**)</v>
      </c>
      <c r="I1216" s="36"/>
    </row>
    <row r="1217">
      <c r="B1217" s="48"/>
      <c r="I1217" s="36"/>
    </row>
    <row r="1218" ht="63.34591064453125" customHeight="1">
      <c r="B1218" s="49" t="s">
        <v>944</v>
      </c>
      <c r="C1218" s="43" t="s">
        <v>174</v>
      </c>
      <c r="D1218" s="41" t="s">
        <v>945</v>
      </c>
      <c r="E1218" s="40"/>
      <c r="F1218" s="40"/>
      <c r="G1218" s="40"/>
      <c r="H1218" s="40"/>
      <c r="I1218" s="51"/>
    </row>
    <row r="1219">
      <c r="B1219" s="48"/>
      <c r="C1219" s="3" t="s">
        <v>688</v>
      </c>
      <c r="I1219" s="36"/>
    </row>
    <row r="1220">
      <c r="B1220" s="48"/>
      <c r="C1220" s="3" t="s">
        <v>681</v>
      </c>
      <c r="I1220" s="36"/>
    </row>
    <row r="1221">
      <c r="B1221" s="48"/>
      <c r="I1221" s="36"/>
    </row>
    <row r="1222">
      <c r="B1222" s="48"/>
      <c r="C1222" s="44" t="s">
        <v>56</v>
      </c>
      <c r="I1222" s="36"/>
    </row>
    <row r="1223">
      <c r="B1223" s="48"/>
      <c r="C1223" s="64" t="str">
        <f>HYPERLINK("#'XML-dokumentation'!B2941", "Fotnot: (*), (**)")</f>
        <v>Fotnot: (*), (**)</v>
      </c>
      <c r="I1223" s="36"/>
    </row>
    <row r="1224">
      <c r="B1224" s="48"/>
      <c r="I1224" s="36"/>
    </row>
    <row r="1225" ht="19.947476196289063" customHeight="1">
      <c r="B1225" s="49" t="s">
        <v>662</v>
      </c>
      <c r="C1225" s="43" t="s">
        <v>174</v>
      </c>
      <c r="D1225" s="41" t="s">
        <v>664</v>
      </c>
      <c r="E1225" s="40"/>
      <c r="F1225" s="40"/>
      <c r="G1225" s="40"/>
      <c r="H1225" s="40"/>
      <c r="I1225" s="51"/>
    </row>
    <row r="1226">
      <c r="B1226" s="48"/>
      <c r="C1226" s="3" t="s">
        <v>665</v>
      </c>
      <c r="I1226" s="36"/>
    </row>
    <row r="1227">
      <c r="B1227" s="48"/>
      <c r="C1227" s="3" t="s">
        <v>666</v>
      </c>
      <c r="I1227" s="36"/>
    </row>
    <row r="1228">
      <c r="B1228" s="48"/>
      <c r="I1228" s="36"/>
    </row>
    <row r="1229">
      <c r="B1229" s="48"/>
      <c r="C1229" s="44" t="s">
        <v>56</v>
      </c>
      <c r="I1229" s="36"/>
    </row>
    <row r="1230">
      <c r="B1230" s="48"/>
      <c r="C1230" s="64" t="str">
        <f>HYPERLINK("#'XML-dokumentation'!B2941", "Fotnot: (*), (**)")</f>
        <v>Fotnot: (*), (**)</v>
      </c>
      <c r="I1230" s="36"/>
    </row>
    <row r="1231">
      <c r="B1231" s="48"/>
      <c r="I1231" s="36"/>
    </row>
    <row r="1232" ht="34.413623046875" customHeight="1">
      <c r="B1232" s="68" t="s">
        <v>946</v>
      </c>
      <c r="C1232" s="61"/>
      <c r="D1232" s="61"/>
      <c r="E1232" s="61"/>
      <c r="F1232" s="61"/>
      <c r="G1232" s="61"/>
      <c r="H1232" s="61"/>
      <c r="I1232" s="70"/>
    </row>
    <row r="1233" ht="19.947476196289063" customHeight="1">
      <c r="B1233" s="67" t="s">
        <v>947</v>
      </c>
      <c r="C1233" s="62" t="s">
        <v>174</v>
      </c>
      <c r="D1233" s="9" t="s">
        <v>948</v>
      </c>
      <c r="I1233" s="36"/>
    </row>
    <row r="1234">
      <c r="B1234" s="48"/>
      <c r="C1234" s="3" t="s">
        <v>949</v>
      </c>
      <c r="I1234" s="36"/>
    </row>
    <row r="1235">
      <c r="B1235" s="48"/>
      <c r="C1235" s="3" t="s">
        <v>771</v>
      </c>
      <c r="I1235" s="36"/>
    </row>
    <row r="1236">
      <c r="B1236" s="48"/>
      <c r="I1236" s="36"/>
    </row>
    <row r="1237">
      <c r="B1237" s="48"/>
      <c r="C1237" s="44" t="s">
        <v>56</v>
      </c>
      <c r="I1237" s="36"/>
    </row>
    <row r="1238">
      <c r="B1238" s="48"/>
      <c r="C1238" s="64" t="str">
        <f>HYPERLINK("#'XML-dokumentation'!B2941", "Fotnot: (*), (**)")</f>
        <v>Fotnot: (*), (**)</v>
      </c>
      <c r="I1238" s="36"/>
    </row>
    <row r="1239">
      <c r="B1239" s="48"/>
      <c r="I1239" s="36"/>
    </row>
    <row r="1240" ht="19.947476196289063" customHeight="1">
      <c r="B1240" s="49" t="s">
        <v>950</v>
      </c>
      <c r="C1240" s="42" t="s">
        <v>47</v>
      </c>
      <c r="D1240" s="41" t="s">
        <v>951</v>
      </c>
      <c r="E1240" s="40"/>
      <c r="F1240" s="40"/>
      <c r="G1240" s="40"/>
      <c r="H1240" s="40"/>
      <c r="I1240" s="51"/>
    </row>
    <row r="1241" ht="19.947476196289063" customHeight="1">
      <c r="B1241" s="48"/>
      <c r="C1241" s="3" t="s">
        <v>273</v>
      </c>
      <c r="D1241" s="9" t="s">
        <v>603</v>
      </c>
      <c r="I1241" s="36"/>
    </row>
    <row r="1242" ht="19.947476196289063" customHeight="1">
      <c r="B1242" s="48"/>
      <c r="C1242" s="3" t="s">
        <v>952</v>
      </c>
      <c r="D1242" s="9" t="s">
        <v>953</v>
      </c>
      <c r="I1242" s="36"/>
    </row>
    <row r="1243" ht="19.947476196289063" customHeight="1">
      <c r="B1243" s="48"/>
      <c r="C1243" s="3" t="s">
        <v>954</v>
      </c>
      <c r="D1243" s="9" t="s">
        <v>955</v>
      </c>
      <c r="I1243" s="36"/>
    </row>
    <row r="1244" ht="19.947476196289063" customHeight="1">
      <c r="B1244" s="48"/>
      <c r="C1244" s="3" t="s">
        <v>956</v>
      </c>
      <c r="D1244" s="9" t="s">
        <v>957</v>
      </c>
      <c r="I1244" s="36"/>
    </row>
    <row r="1245">
      <c r="B1245" s="48"/>
      <c r="I1245" s="36"/>
    </row>
    <row r="1246">
      <c r="B1246" s="48"/>
      <c r="C1246" s="44" t="s">
        <v>56</v>
      </c>
      <c r="I1246" s="36"/>
    </row>
    <row r="1247">
      <c r="B1247" s="48"/>
      <c r="C1247" s="64" t="str">
        <f>HYPERLINK("#'XML-dokumentation'!B2941", "Fotnot: (*), (**)")</f>
        <v>Fotnot: (*), (**)</v>
      </c>
      <c r="I1247" s="36"/>
    </row>
    <row r="1248">
      <c r="B1248" s="48"/>
      <c r="I1248" s="36"/>
    </row>
    <row r="1249" ht="19.947476196289063" customHeight="1">
      <c r="B1249" s="49" t="s">
        <v>958</v>
      </c>
      <c r="C1249" s="42" t="s">
        <v>47</v>
      </c>
      <c r="D1249" s="41" t="s">
        <v>959</v>
      </c>
      <c r="E1249" s="40"/>
      <c r="F1249" s="40"/>
      <c r="G1249" s="40"/>
      <c r="H1249" s="40"/>
      <c r="I1249" s="51"/>
    </row>
    <row r="1250" ht="19.947476196289063" customHeight="1">
      <c r="B1250" s="48"/>
      <c r="C1250" s="3" t="s">
        <v>273</v>
      </c>
      <c r="D1250" s="9" t="s">
        <v>603</v>
      </c>
      <c r="I1250" s="36"/>
    </row>
    <row r="1251" ht="19.947476196289063" customHeight="1">
      <c r="B1251" s="48"/>
      <c r="C1251" s="3" t="s">
        <v>952</v>
      </c>
      <c r="D1251" s="9" t="s">
        <v>960</v>
      </c>
      <c r="I1251" s="36"/>
    </row>
    <row r="1252" ht="19.947476196289063" customHeight="1">
      <c r="B1252" s="48"/>
      <c r="C1252" s="3" t="s">
        <v>954</v>
      </c>
      <c r="D1252" s="9" t="s">
        <v>961</v>
      </c>
      <c r="I1252" s="36"/>
    </row>
    <row r="1253">
      <c r="B1253" s="48"/>
      <c r="I1253" s="36"/>
    </row>
    <row r="1254">
      <c r="B1254" s="48"/>
      <c r="C1254" s="44" t="s">
        <v>56</v>
      </c>
      <c r="I1254" s="36"/>
    </row>
    <row r="1255">
      <c r="B1255" s="48"/>
      <c r="C1255" s="64" t="str">
        <f>HYPERLINK("#'XML-dokumentation'!B2941", "Fotnot: (*), (**)")</f>
        <v>Fotnot: (*), (**)</v>
      </c>
      <c r="I1255" s="36"/>
    </row>
    <row r="1256">
      <c r="B1256" s="48"/>
      <c r="I1256" s="36"/>
    </row>
    <row r="1257" ht="19.947476196289063" customHeight="1">
      <c r="B1257" s="49" t="s">
        <v>962</v>
      </c>
      <c r="C1257" s="42" t="s">
        <v>47</v>
      </c>
      <c r="D1257" s="41" t="s">
        <v>963</v>
      </c>
      <c r="E1257" s="40"/>
      <c r="F1257" s="40"/>
      <c r="G1257" s="40"/>
      <c r="H1257" s="40"/>
      <c r="I1257" s="51"/>
    </row>
    <row r="1258" ht="19.947476196289063" customHeight="1">
      <c r="B1258" s="48"/>
      <c r="C1258" s="3" t="s">
        <v>273</v>
      </c>
      <c r="D1258" s="9" t="s">
        <v>603</v>
      </c>
      <c r="I1258" s="36"/>
    </row>
    <row r="1259" ht="19.947476196289063" customHeight="1">
      <c r="B1259" s="48"/>
      <c r="C1259" s="3" t="s">
        <v>952</v>
      </c>
      <c r="D1259" s="9" t="s">
        <v>960</v>
      </c>
      <c r="I1259" s="36"/>
    </row>
    <row r="1260" ht="19.947476196289063" customHeight="1">
      <c r="B1260" s="48"/>
      <c r="C1260" s="3" t="s">
        <v>954</v>
      </c>
      <c r="D1260" s="9" t="s">
        <v>964</v>
      </c>
      <c r="I1260" s="36"/>
    </row>
    <row r="1261">
      <c r="B1261" s="48"/>
      <c r="I1261" s="36"/>
    </row>
    <row r="1262">
      <c r="B1262" s="48"/>
      <c r="C1262" s="44" t="s">
        <v>56</v>
      </c>
      <c r="I1262" s="36"/>
    </row>
    <row r="1263">
      <c r="B1263" s="48"/>
      <c r="C1263" s="64" t="str">
        <f>HYPERLINK("#'XML-dokumentation'!B2941", "Fotnot: (*), (**)")</f>
        <v>Fotnot: (*), (**)</v>
      </c>
      <c r="I1263" s="36"/>
    </row>
    <row r="1264">
      <c r="B1264" s="48"/>
      <c r="I1264" s="36"/>
    </row>
    <row r="1265" ht="19.947476196289063" customHeight="1">
      <c r="B1265" s="49" t="s">
        <v>965</v>
      </c>
      <c r="C1265" s="43" t="s">
        <v>264</v>
      </c>
      <c r="D1265" s="41" t="s">
        <v>966</v>
      </c>
      <c r="E1265" s="40"/>
      <c r="F1265" s="40"/>
      <c r="G1265" s="40"/>
      <c r="H1265" s="40"/>
      <c r="I1265" s="51"/>
    </row>
    <row r="1266">
      <c r="B1266" s="48"/>
      <c r="C1266" s="3" t="s">
        <v>266</v>
      </c>
      <c r="I1266" s="36"/>
    </row>
    <row r="1267">
      <c r="B1267" s="48"/>
      <c r="I1267" s="36"/>
    </row>
    <row r="1268">
      <c r="B1268" s="48"/>
      <c r="C1268" s="44" t="s">
        <v>56</v>
      </c>
      <c r="I1268" s="36"/>
    </row>
    <row r="1269">
      <c r="B1269" s="48"/>
      <c r="C1269" s="64" t="str">
        <f>HYPERLINK("#'XML-dokumentation'!B2941", "Fotnot: (*), (**)")</f>
        <v>Fotnot: (*), (**)</v>
      </c>
      <c r="I1269" s="36"/>
    </row>
    <row r="1270">
      <c r="B1270" s="48"/>
      <c r="I1270" s="36"/>
    </row>
    <row r="1271" ht="19.947476196289063" customHeight="1">
      <c r="B1271" s="49" t="s">
        <v>967</v>
      </c>
      <c r="C1271" s="43" t="s">
        <v>264</v>
      </c>
      <c r="D1271" s="41" t="s">
        <v>968</v>
      </c>
      <c r="E1271" s="40"/>
      <c r="F1271" s="40"/>
      <c r="G1271" s="40"/>
      <c r="H1271" s="40"/>
      <c r="I1271" s="51"/>
    </row>
    <row r="1272">
      <c r="B1272" s="48"/>
      <c r="C1272" s="3" t="s">
        <v>266</v>
      </c>
      <c r="I1272" s="36"/>
    </row>
    <row r="1273">
      <c r="B1273" s="48"/>
      <c r="I1273" s="36"/>
    </row>
    <row r="1274">
      <c r="B1274" s="48"/>
      <c r="C1274" s="44" t="s">
        <v>56</v>
      </c>
      <c r="I1274" s="36"/>
    </row>
    <row r="1275">
      <c r="B1275" s="48"/>
      <c r="C1275" s="64" t="str">
        <f>HYPERLINK("#'XML-dokumentation'!B2941", "Fotnot: (*), (**)")</f>
        <v>Fotnot: (*), (**)</v>
      </c>
      <c r="I1275" s="36"/>
    </row>
    <row r="1276">
      <c r="B1276" s="48"/>
      <c r="I1276" s="36"/>
    </row>
    <row r="1277" ht="19.947476196289063" customHeight="1">
      <c r="B1277" s="49" t="s">
        <v>969</v>
      </c>
      <c r="C1277" s="43" t="s">
        <v>264</v>
      </c>
      <c r="D1277" s="41" t="s">
        <v>970</v>
      </c>
      <c r="E1277" s="40"/>
      <c r="F1277" s="40"/>
      <c r="G1277" s="40"/>
      <c r="H1277" s="40"/>
      <c r="I1277" s="51"/>
    </row>
    <row r="1278">
      <c r="B1278" s="48"/>
      <c r="C1278" s="3" t="s">
        <v>266</v>
      </c>
      <c r="I1278" s="36"/>
    </row>
    <row r="1279">
      <c r="B1279" s="48"/>
      <c r="I1279" s="36"/>
    </row>
    <row r="1280">
      <c r="B1280" s="48"/>
      <c r="C1280" s="44" t="s">
        <v>56</v>
      </c>
      <c r="I1280" s="36"/>
    </row>
    <row r="1281">
      <c r="B1281" s="48"/>
      <c r="C1281" s="64" t="str">
        <f>HYPERLINK("#'XML-dokumentation'!B2941", "Fotnot: (*), (**)")</f>
        <v>Fotnot: (*), (**)</v>
      </c>
      <c r="I1281" s="36"/>
    </row>
    <row r="1282">
      <c r="B1282" s="48"/>
      <c r="I1282" s="36"/>
    </row>
    <row r="1283" ht="19.947476196289063" customHeight="1">
      <c r="B1283" s="68" t="s">
        <v>971</v>
      </c>
      <c r="C1283" s="61"/>
      <c r="D1283" s="61"/>
      <c r="E1283" s="61"/>
      <c r="F1283" s="61"/>
      <c r="G1283" s="61"/>
      <c r="H1283" s="61"/>
      <c r="I1283" s="70"/>
    </row>
    <row r="1284" ht="19.947476196289063" customHeight="1">
      <c r="B1284" s="67" t="s">
        <v>623</v>
      </c>
      <c r="C1284" s="63" t="s">
        <v>47</v>
      </c>
      <c r="D1284" s="9" t="s">
        <v>624</v>
      </c>
      <c r="I1284" s="36"/>
    </row>
    <row r="1285" ht="19.947476196289063" customHeight="1">
      <c r="B1285" s="48"/>
      <c r="C1285" s="3" t="s">
        <v>625</v>
      </c>
      <c r="D1285" s="9" t="s">
        <v>626</v>
      </c>
      <c r="I1285" s="36"/>
    </row>
    <row r="1286" ht="19.947476196289063" customHeight="1">
      <c r="B1286" s="48"/>
      <c r="C1286" s="3" t="s">
        <v>627</v>
      </c>
      <c r="D1286" s="9" t="s">
        <v>628</v>
      </c>
      <c r="I1286" s="36"/>
    </row>
    <row r="1287" ht="19.947476196289063" customHeight="1">
      <c r="B1287" s="48"/>
      <c r="C1287" s="3" t="s">
        <v>629</v>
      </c>
      <c r="D1287" s="9" t="s">
        <v>630</v>
      </c>
      <c r="I1287" s="36"/>
    </row>
    <row r="1288" ht="19.947476196289063" customHeight="1">
      <c r="B1288" s="48"/>
      <c r="C1288" s="3" t="s">
        <v>631</v>
      </c>
      <c r="D1288" s="9" t="s">
        <v>632</v>
      </c>
      <c r="I1288" s="36"/>
    </row>
    <row r="1289">
      <c r="B1289" s="48"/>
      <c r="I1289" s="36"/>
    </row>
    <row r="1290">
      <c r="B1290" s="48"/>
      <c r="C1290" s="44" t="s">
        <v>56</v>
      </c>
      <c r="I1290" s="36"/>
    </row>
    <row r="1291">
      <c r="B1291" s="48"/>
      <c r="C1291" s="64" t="str">
        <f>HYPERLINK("#'XML-dokumentation'!B2941", "Fotnot: (*), (**)")</f>
        <v>Fotnot: (*), (**)</v>
      </c>
      <c r="I1291" s="36"/>
    </row>
    <row r="1292">
      <c r="B1292" s="48"/>
      <c r="I1292" s="36"/>
    </row>
    <row r="1293" ht="19.947476196289063" customHeight="1">
      <c r="B1293" s="49" t="s">
        <v>633</v>
      </c>
      <c r="C1293" s="42" t="s">
        <v>47</v>
      </c>
      <c r="D1293" s="41" t="s">
        <v>634</v>
      </c>
      <c r="E1293" s="40"/>
      <c r="F1293" s="40"/>
      <c r="G1293" s="40"/>
      <c r="H1293" s="40"/>
      <c r="I1293" s="51"/>
    </row>
    <row r="1294" ht="19.947476196289063" customHeight="1">
      <c r="B1294" s="48"/>
      <c r="C1294" s="3" t="s">
        <v>625</v>
      </c>
      <c r="D1294" s="9" t="s">
        <v>635</v>
      </c>
      <c r="I1294" s="36"/>
    </row>
    <row r="1295" ht="19.947476196289063" customHeight="1">
      <c r="B1295" s="48"/>
      <c r="C1295" s="3" t="s">
        <v>627</v>
      </c>
      <c r="D1295" s="9" t="s">
        <v>636</v>
      </c>
      <c r="I1295" s="36"/>
    </row>
    <row r="1296" ht="19.947476196289063" customHeight="1">
      <c r="B1296" s="48"/>
      <c r="C1296" s="3" t="s">
        <v>629</v>
      </c>
      <c r="D1296" s="9" t="s">
        <v>637</v>
      </c>
      <c r="I1296" s="36"/>
    </row>
    <row r="1297" ht="19.947476196289063" customHeight="1">
      <c r="B1297" s="48"/>
      <c r="C1297" s="3" t="s">
        <v>631</v>
      </c>
      <c r="D1297" s="9" t="s">
        <v>638</v>
      </c>
      <c r="I1297" s="36"/>
    </row>
    <row r="1298" ht="19.947476196289063" customHeight="1">
      <c r="B1298" s="48"/>
      <c r="C1298" s="3" t="s">
        <v>639</v>
      </c>
      <c r="D1298" s="9" t="s">
        <v>640</v>
      </c>
      <c r="I1298" s="36"/>
    </row>
    <row r="1299">
      <c r="B1299" s="48"/>
      <c r="I1299" s="36"/>
    </row>
    <row r="1300">
      <c r="B1300" s="48"/>
      <c r="C1300" s="44" t="s">
        <v>56</v>
      </c>
      <c r="I1300" s="36"/>
    </row>
    <row r="1301">
      <c r="B1301" s="48"/>
      <c r="C1301" s="64" t="str">
        <f>HYPERLINK("#'XML-dokumentation'!B2941", "Fotnot: (*), (**)")</f>
        <v>Fotnot: (*), (**)</v>
      </c>
      <c r="I1301" s="36"/>
    </row>
    <row r="1302">
      <c r="B1302" s="48"/>
      <c r="I1302" s="36"/>
    </row>
    <row r="1303" ht="19.947476196289063" customHeight="1">
      <c r="B1303" s="49" t="s">
        <v>641</v>
      </c>
      <c r="C1303" s="42" t="s">
        <v>47</v>
      </c>
      <c r="D1303" s="41" t="s">
        <v>642</v>
      </c>
      <c r="E1303" s="40"/>
      <c r="F1303" s="40"/>
      <c r="G1303" s="40"/>
      <c r="H1303" s="40"/>
      <c r="I1303" s="51"/>
    </row>
    <row r="1304" ht="19.947476196289063" customHeight="1">
      <c r="B1304" s="48"/>
      <c r="C1304" s="3" t="s">
        <v>625</v>
      </c>
      <c r="D1304" s="9" t="s">
        <v>643</v>
      </c>
      <c r="I1304" s="36"/>
    </row>
    <row r="1305" ht="19.947476196289063" customHeight="1">
      <c r="B1305" s="48"/>
      <c r="C1305" s="3" t="s">
        <v>627</v>
      </c>
      <c r="D1305" s="9" t="s">
        <v>644</v>
      </c>
      <c r="I1305" s="36"/>
    </row>
    <row r="1306" ht="19.947476196289063" customHeight="1">
      <c r="B1306" s="48"/>
      <c r="C1306" s="3" t="s">
        <v>629</v>
      </c>
      <c r="D1306" s="9" t="s">
        <v>645</v>
      </c>
      <c r="I1306" s="36"/>
    </row>
    <row r="1307" ht="34.413623046875" customHeight="1">
      <c r="B1307" s="48"/>
      <c r="C1307" s="3" t="s">
        <v>631</v>
      </c>
      <c r="D1307" s="9" t="s">
        <v>646</v>
      </c>
      <c r="I1307" s="36"/>
    </row>
    <row r="1308" ht="19.947476196289063" customHeight="1">
      <c r="B1308" s="48"/>
      <c r="C1308" s="3" t="s">
        <v>639</v>
      </c>
      <c r="D1308" s="9" t="s">
        <v>647</v>
      </c>
      <c r="I1308" s="36"/>
    </row>
    <row r="1309" ht="19.947476196289063" customHeight="1">
      <c r="B1309" s="48"/>
      <c r="C1309" s="3" t="s">
        <v>648</v>
      </c>
      <c r="D1309" s="9" t="s">
        <v>649</v>
      </c>
      <c r="I1309" s="36"/>
    </row>
    <row r="1310">
      <c r="B1310" s="48"/>
      <c r="I1310" s="36"/>
    </row>
    <row r="1311">
      <c r="B1311" s="48"/>
      <c r="C1311" s="44" t="s">
        <v>56</v>
      </c>
      <c r="I1311" s="36"/>
    </row>
    <row r="1312">
      <c r="B1312" s="48"/>
      <c r="C1312" s="64" t="str">
        <f>HYPERLINK("#'XML-dokumentation'!B2941", "Fotnot: (*), (**)")</f>
        <v>Fotnot: (*), (**)</v>
      </c>
      <c r="I1312" s="36"/>
    </row>
    <row r="1313">
      <c r="B1313" s="48"/>
      <c r="I1313" s="36"/>
    </row>
    <row r="1314" ht="19.947476196289063" customHeight="1">
      <c r="B1314" s="49" t="s">
        <v>650</v>
      </c>
      <c r="C1314" s="42" t="s">
        <v>47</v>
      </c>
      <c r="D1314" s="41" t="s">
        <v>651</v>
      </c>
      <c r="E1314" s="40"/>
      <c r="F1314" s="40"/>
      <c r="G1314" s="40"/>
      <c r="H1314" s="40"/>
      <c r="I1314" s="51"/>
    </row>
    <row r="1315" ht="19.947476196289063" customHeight="1">
      <c r="B1315" s="48"/>
      <c r="C1315" s="3" t="s">
        <v>625</v>
      </c>
      <c r="D1315" s="9" t="s">
        <v>652</v>
      </c>
      <c r="I1315" s="36"/>
    </row>
    <row r="1316" ht="19.947476196289063" customHeight="1">
      <c r="B1316" s="48"/>
      <c r="C1316" s="3" t="s">
        <v>627</v>
      </c>
      <c r="D1316" s="9" t="s">
        <v>653</v>
      </c>
      <c r="I1316" s="36"/>
    </row>
    <row r="1317" ht="19.947476196289063" customHeight="1">
      <c r="B1317" s="48"/>
      <c r="C1317" s="3" t="s">
        <v>629</v>
      </c>
      <c r="D1317" s="9" t="s">
        <v>654</v>
      </c>
      <c r="I1317" s="36"/>
    </row>
    <row r="1318" ht="19.947476196289063" customHeight="1">
      <c r="B1318" s="48"/>
      <c r="C1318" s="3" t="s">
        <v>631</v>
      </c>
      <c r="D1318" s="9" t="s">
        <v>655</v>
      </c>
      <c r="I1318" s="36"/>
    </row>
    <row r="1319" ht="19.947476196289063" customHeight="1">
      <c r="B1319" s="48"/>
      <c r="C1319" s="3" t="s">
        <v>639</v>
      </c>
      <c r="D1319" s="9" t="s">
        <v>656</v>
      </c>
      <c r="I1319" s="36"/>
    </row>
    <row r="1320" ht="19.947476196289063" customHeight="1">
      <c r="B1320" s="48"/>
      <c r="C1320" s="3" t="s">
        <v>648</v>
      </c>
      <c r="D1320" s="9" t="s">
        <v>657</v>
      </c>
      <c r="I1320" s="36"/>
    </row>
    <row r="1321" ht="19.947476196289063" customHeight="1">
      <c r="B1321" s="48"/>
      <c r="C1321" s="3" t="s">
        <v>658</v>
      </c>
      <c r="D1321" s="9" t="s">
        <v>659</v>
      </c>
      <c r="I1321" s="36"/>
    </row>
    <row r="1322" ht="19.947476196289063" customHeight="1">
      <c r="B1322" s="48"/>
      <c r="C1322" s="3" t="s">
        <v>660</v>
      </c>
      <c r="D1322" s="9" t="s">
        <v>661</v>
      </c>
      <c r="I1322" s="36"/>
    </row>
    <row r="1323">
      <c r="B1323" s="48"/>
      <c r="I1323" s="36"/>
    </row>
    <row r="1324">
      <c r="B1324" s="48"/>
      <c r="C1324" s="44" t="s">
        <v>56</v>
      </c>
      <c r="I1324" s="36"/>
    </row>
    <row r="1325">
      <c r="B1325" s="48"/>
      <c r="C1325" s="64" t="str">
        <f>HYPERLINK("#'XML-dokumentation'!B2941", "Fotnot: (*), (**)")</f>
        <v>Fotnot: (*), (**)</v>
      </c>
      <c r="I1325" s="36"/>
    </row>
    <row r="1326">
      <c r="B1326" s="48"/>
      <c r="I1326" s="36"/>
    </row>
    <row r="1327" ht="19.947476196289063" customHeight="1">
      <c r="B1327" s="68" t="s">
        <v>972</v>
      </c>
      <c r="C1327" s="61"/>
      <c r="D1327" s="61"/>
      <c r="E1327" s="61"/>
      <c r="F1327" s="61"/>
      <c r="G1327" s="61"/>
      <c r="H1327" s="61"/>
      <c r="I1327" s="70"/>
    </row>
    <row r="1328" ht="19.947476196289063" customHeight="1">
      <c r="B1328" s="67" t="s">
        <v>671</v>
      </c>
      <c r="C1328" s="62" t="s">
        <v>174</v>
      </c>
      <c r="D1328" s="9" t="s">
        <v>672</v>
      </c>
      <c r="I1328" s="36"/>
    </row>
    <row r="1329">
      <c r="B1329" s="48"/>
      <c r="C1329" s="3" t="s">
        <v>673</v>
      </c>
      <c r="I1329" s="36"/>
    </row>
    <row r="1330">
      <c r="B1330" s="48"/>
      <c r="C1330" s="3" t="s">
        <v>666</v>
      </c>
      <c r="I1330" s="36"/>
    </row>
    <row r="1331">
      <c r="B1331" s="48"/>
      <c r="I1331" s="36"/>
    </row>
    <row r="1332">
      <c r="B1332" s="48"/>
      <c r="C1332" s="44" t="s">
        <v>56</v>
      </c>
      <c r="I1332" s="36"/>
    </row>
    <row r="1333">
      <c r="B1333" s="48"/>
      <c r="C1333" s="64" t="str">
        <f>HYPERLINK("#'XML-dokumentation'!B2941", "Fotnot: (*), (**)")</f>
        <v>Fotnot: (*), (**)</v>
      </c>
      <c r="I1333" s="36"/>
    </row>
    <row r="1334">
      <c r="B1334" s="48"/>
      <c r="I1334" s="36"/>
    </row>
    <row r="1335" ht="19.947476196289063" customHeight="1">
      <c r="B1335" s="49" t="s">
        <v>973</v>
      </c>
      <c r="C1335" s="43" t="s">
        <v>174</v>
      </c>
      <c r="D1335" s="41" t="s">
        <v>974</v>
      </c>
      <c r="E1335" s="40"/>
      <c r="F1335" s="40"/>
      <c r="G1335" s="40"/>
      <c r="H1335" s="40"/>
      <c r="I1335" s="51"/>
    </row>
    <row r="1336">
      <c r="B1336" s="48"/>
      <c r="C1336" s="3" t="s">
        <v>975</v>
      </c>
      <c r="I1336" s="36"/>
    </row>
    <row r="1337">
      <c r="B1337" s="48"/>
      <c r="C1337" s="3" t="s">
        <v>976</v>
      </c>
      <c r="I1337" s="36"/>
    </row>
    <row r="1338">
      <c r="B1338" s="48"/>
      <c r="I1338" s="36"/>
    </row>
    <row r="1339">
      <c r="B1339" s="48"/>
      <c r="C1339" s="44" t="s">
        <v>56</v>
      </c>
      <c r="I1339" s="36"/>
    </row>
    <row r="1340">
      <c r="B1340" s="48"/>
      <c r="C1340" s="64" t="str">
        <f>HYPERLINK("#'XML-dokumentation'!B2941", "Fotnot: (*), (**)")</f>
        <v>Fotnot: (*), (**)</v>
      </c>
      <c r="I1340" s="36"/>
    </row>
    <row r="1341">
      <c r="B1341" s="50"/>
      <c r="C1341" s="31"/>
      <c r="D1341" s="31"/>
      <c r="E1341" s="31"/>
      <c r="F1341" s="31"/>
      <c r="G1341" s="31"/>
      <c r="H1341" s="31"/>
      <c r="I1341" s="37"/>
    </row>
    <row r="1342"/>
    <row r="1343">
      <c r="B1343" s="4" t="s">
        <v>702</v>
      </c>
    </row>
    <row r="1344" ht="34.413623046875" customHeight="1">
      <c r="B1344" s="71" t="s">
        <v>977</v>
      </c>
      <c r="C1344" s="52" t="s">
        <v>978</v>
      </c>
      <c r="D1344" s="53"/>
      <c r="E1344" s="53"/>
      <c r="F1344" s="53"/>
      <c r="G1344" s="53"/>
      <c r="H1344" s="53"/>
      <c r="I1344" s="55"/>
    </row>
    <row r="1345"/>
    <row r="1346">
      <c r="B1346" s="4" t="s">
        <v>78</v>
      </c>
    </row>
    <row r="1347" ht="19.947476196289063" customHeight="1">
      <c r="B1347" s="32" t="s">
        <v>979</v>
      </c>
      <c r="C1347" s="46" t="s">
        <v>980</v>
      </c>
      <c r="D1347" s="30"/>
      <c r="E1347" s="30"/>
      <c r="F1347" s="30"/>
      <c r="G1347" s="30"/>
      <c r="H1347" s="30"/>
      <c r="I1347" s="35"/>
    </row>
    <row r="1348" ht="19.947476196289063" customHeight="1">
      <c r="B1348" s="58" t="s">
        <v>981</v>
      </c>
      <c r="C1348" s="41" t="s">
        <v>982</v>
      </c>
      <c r="D1348" s="40"/>
      <c r="I1348" s="36"/>
    </row>
    <row r="1349" ht="34.413623046875" customHeight="1">
      <c r="B1349" s="58" t="s">
        <v>983</v>
      </c>
      <c r="C1349" s="41" t="s">
        <v>984</v>
      </c>
      <c r="D1349" s="40"/>
      <c r="I1349" s="36"/>
    </row>
    <row r="1350" ht="19.947476196289063" customHeight="1">
      <c r="B1350" s="58" t="s">
        <v>985</v>
      </c>
      <c r="C1350" s="41" t="s">
        <v>912</v>
      </c>
      <c r="D1350" s="40"/>
      <c r="I1350" s="36"/>
    </row>
    <row r="1351" ht="19.947476196289063" customHeight="1">
      <c r="B1351" s="58" t="s">
        <v>986</v>
      </c>
      <c r="C1351" s="41" t="s">
        <v>987</v>
      </c>
      <c r="D1351" s="40"/>
      <c r="I1351" s="36"/>
    </row>
    <row r="1352" ht="19.947476196289063" customHeight="1">
      <c r="B1352" s="58" t="s">
        <v>988</v>
      </c>
      <c r="C1352" s="41" t="s">
        <v>926</v>
      </c>
      <c r="D1352" s="40"/>
      <c r="I1352" s="36"/>
    </row>
    <row r="1353" ht="19.947476196289063" customHeight="1">
      <c r="B1353" s="58" t="s">
        <v>989</v>
      </c>
      <c r="C1353" s="41" t="s">
        <v>990</v>
      </c>
      <c r="D1353" s="40"/>
      <c r="I1353" s="36"/>
    </row>
    <row r="1354" ht="19.947476196289063" customHeight="1">
      <c r="B1354" s="59" t="s">
        <v>991</v>
      </c>
      <c r="C1354" s="56" t="s">
        <v>992</v>
      </c>
      <c r="D1354" s="57"/>
      <c r="E1354" s="31"/>
      <c r="F1354" s="31"/>
      <c r="G1354" s="31"/>
      <c r="H1354" s="31"/>
      <c r="I1354" s="37"/>
    </row>
    <row r="1355"/>
    <row r="1356"/>
    <row r="1357"/>
    <row r="1358" ht="48.879766845703124" customHeight="1">
      <c r="A1358" s="9" t="s">
        <v>16</v>
      </c>
    </row>
    <row r="1359">
      <c r="A1359" s="38" t="s">
        <v>993</v>
      </c>
      <c r="B1359" s="4" t="s">
        <v>45</v>
      </c>
    </row>
    <row r="1360" ht="63.34591064453125" customHeight="1">
      <c r="B1360" s="47" t="s">
        <v>994</v>
      </c>
      <c r="C1360" s="45" t="s">
        <v>995</v>
      </c>
      <c r="D1360" s="46" t="s">
        <v>996</v>
      </c>
      <c r="E1360" s="30"/>
      <c r="F1360" s="30"/>
      <c r="G1360" s="30"/>
      <c r="H1360" s="30"/>
      <c r="I1360" s="35"/>
    </row>
    <row r="1361" ht="19.947476196289063" customHeight="1">
      <c r="B1361" s="48"/>
      <c r="C1361" s="3" t="s">
        <v>273</v>
      </c>
      <c r="D1361" s="9" t="s">
        <v>603</v>
      </c>
      <c r="I1361" s="36"/>
    </row>
    <row r="1362" ht="19.947476196289063" customHeight="1">
      <c r="B1362" s="48"/>
      <c r="C1362" s="3" t="s">
        <v>997</v>
      </c>
      <c r="D1362" s="9" t="s">
        <v>998</v>
      </c>
      <c r="I1362" s="36"/>
    </row>
    <row r="1363" ht="19.947476196289063" customHeight="1">
      <c r="B1363" s="48"/>
      <c r="C1363" s="3" t="s">
        <v>999</v>
      </c>
      <c r="D1363" s="9" t="s">
        <v>1000</v>
      </c>
      <c r="I1363" s="36"/>
    </row>
    <row r="1364" ht="19.947476196289063" customHeight="1">
      <c r="B1364" s="48"/>
      <c r="C1364" s="3" t="s">
        <v>470</v>
      </c>
      <c r="D1364" s="9" t="s">
        <v>1001</v>
      </c>
      <c r="I1364" s="36"/>
    </row>
    <row r="1365" ht="19.947476196289063" customHeight="1">
      <c r="B1365" s="48"/>
      <c r="C1365" s="3" t="s">
        <v>1002</v>
      </c>
      <c r="D1365" s="9" t="s">
        <v>1003</v>
      </c>
      <c r="I1365" s="36"/>
    </row>
    <row r="1366" ht="19.947476196289063" customHeight="1">
      <c r="B1366" s="48"/>
      <c r="C1366" s="3" t="s">
        <v>1004</v>
      </c>
      <c r="D1366" s="9" t="s">
        <v>1005</v>
      </c>
      <c r="I1366" s="36"/>
    </row>
    <row r="1367">
      <c r="B1367" s="48"/>
      <c r="I1367" s="36"/>
    </row>
    <row r="1368">
      <c r="B1368" s="48"/>
      <c r="C1368" s="7" t="s">
        <v>51</v>
      </c>
      <c r="I1368" s="36"/>
    </row>
    <row r="1369">
      <c r="B1369" s="48"/>
      <c r="I1369" s="36"/>
    </row>
    <row r="1370" ht="63.34591064453125" customHeight="1">
      <c r="B1370" s="49" t="s">
        <v>1006</v>
      </c>
      <c r="C1370" s="42" t="s">
        <v>456</v>
      </c>
      <c r="D1370" s="41" t="s">
        <v>1007</v>
      </c>
      <c r="E1370" s="40"/>
      <c r="F1370" s="40"/>
      <c r="G1370" s="40"/>
      <c r="H1370" s="40"/>
      <c r="I1370" s="51"/>
    </row>
    <row r="1371" ht="19.947476196289063" customHeight="1">
      <c r="B1371" s="48"/>
      <c r="C1371" s="3" t="s">
        <v>1008</v>
      </c>
      <c r="D1371" s="9" t="s">
        <v>1009</v>
      </c>
      <c r="I1371" s="36"/>
    </row>
    <row r="1372" ht="19.947476196289063" customHeight="1">
      <c r="B1372" s="48"/>
      <c r="C1372" s="3" t="s">
        <v>1010</v>
      </c>
      <c r="D1372" s="9" t="s">
        <v>1011</v>
      </c>
      <c r="I1372" s="36"/>
    </row>
    <row r="1373" ht="19.947476196289063" customHeight="1">
      <c r="B1373" s="48"/>
      <c r="C1373" s="3" t="s">
        <v>1012</v>
      </c>
      <c r="D1373" s="9" t="s">
        <v>1013</v>
      </c>
      <c r="I1373" s="36"/>
    </row>
    <row r="1374" ht="19.947476196289063" customHeight="1">
      <c r="B1374" s="48"/>
      <c r="C1374" s="3" t="s">
        <v>1004</v>
      </c>
      <c r="D1374" s="9" t="s">
        <v>1005</v>
      </c>
      <c r="I1374" s="36"/>
    </row>
    <row r="1375">
      <c r="B1375" s="48"/>
      <c r="I1375" s="36"/>
    </row>
    <row r="1376">
      <c r="B1376" s="48"/>
      <c r="C1376" s="44" t="s">
        <v>56</v>
      </c>
      <c r="I1376" s="36"/>
    </row>
    <row r="1377">
      <c r="B1377" s="48"/>
      <c r="I1377" s="36"/>
    </row>
    <row r="1378" ht="34.413623046875" customHeight="1">
      <c r="B1378" s="49" t="s">
        <v>700</v>
      </c>
      <c r="C1378" s="43" t="s">
        <v>264</v>
      </c>
      <c r="D1378" s="41" t="s">
        <v>1014</v>
      </c>
      <c r="E1378" s="40"/>
      <c r="F1378" s="40"/>
      <c r="G1378" s="40"/>
      <c r="H1378" s="40"/>
      <c r="I1378" s="51"/>
    </row>
    <row r="1379">
      <c r="B1379" s="48"/>
      <c r="C1379" s="3" t="s">
        <v>266</v>
      </c>
      <c r="I1379" s="36"/>
    </row>
    <row r="1380">
      <c r="B1380" s="48"/>
      <c r="I1380" s="36"/>
    </row>
    <row r="1381">
      <c r="B1381" s="48"/>
      <c r="C1381" s="7" t="s">
        <v>51</v>
      </c>
      <c r="I1381" s="36"/>
    </row>
    <row r="1382">
      <c r="B1382" s="48"/>
      <c r="I1382" s="36"/>
    </row>
    <row r="1383" ht="63.34591064453125" customHeight="1">
      <c r="B1383" s="49" t="s">
        <v>1015</v>
      </c>
      <c r="C1383" s="42" t="s">
        <v>1016</v>
      </c>
      <c r="D1383" s="41" t="s">
        <v>1017</v>
      </c>
      <c r="E1383" s="40"/>
      <c r="F1383" s="40"/>
      <c r="G1383" s="40"/>
      <c r="H1383" s="40"/>
      <c r="I1383" s="51"/>
    </row>
    <row r="1384" ht="19.947476196289063" customHeight="1">
      <c r="B1384" s="48"/>
      <c r="C1384" s="3" t="s">
        <v>1018</v>
      </c>
      <c r="D1384" s="9" t="s">
        <v>1019</v>
      </c>
      <c r="I1384" s="36"/>
    </row>
    <row r="1385" ht="19.947476196289063" customHeight="1">
      <c r="B1385" s="48"/>
      <c r="C1385" s="3" t="s">
        <v>1020</v>
      </c>
      <c r="D1385" s="9" t="s">
        <v>1021</v>
      </c>
      <c r="I1385" s="36"/>
    </row>
    <row r="1386" ht="19.947476196289063" customHeight="1">
      <c r="B1386" s="48"/>
      <c r="C1386" s="3" t="s">
        <v>1022</v>
      </c>
      <c r="D1386" s="9" t="s">
        <v>1023</v>
      </c>
      <c r="I1386" s="36"/>
    </row>
    <row r="1387">
      <c r="B1387" s="48"/>
      <c r="I1387" s="36"/>
    </row>
    <row r="1388">
      <c r="B1388" s="48"/>
      <c r="C1388" s="7" t="s">
        <v>51</v>
      </c>
      <c r="I1388" s="36"/>
    </row>
    <row r="1389">
      <c r="B1389" s="48"/>
      <c r="I1389" s="36"/>
    </row>
    <row r="1390" ht="77.81205444335937" customHeight="1">
      <c r="B1390" s="49" t="s">
        <v>1024</v>
      </c>
      <c r="C1390" s="42" t="s">
        <v>456</v>
      </c>
      <c r="D1390" s="41" t="s">
        <v>1025</v>
      </c>
      <c r="E1390" s="40"/>
      <c r="F1390" s="40"/>
      <c r="G1390" s="40"/>
      <c r="H1390" s="40"/>
      <c r="I1390" s="51"/>
    </row>
    <row r="1391" ht="19.947476196289063" customHeight="1">
      <c r="B1391" s="48"/>
      <c r="C1391" s="3" t="s">
        <v>1026</v>
      </c>
      <c r="D1391" s="9" t="s">
        <v>1027</v>
      </c>
      <c r="I1391" s="36"/>
    </row>
    <row r="1392" ht="19.947476196289063" customHeight="1">
      <c r="B1392" s="48"/>
      <c r="C1392" s="3" t="s">
        <v>1028</v>
      </c>
      <c r="D1392" s="9" t="s">
        <v>1029</v>
      </c>
      <c r="I1392" s="36"/>
    </row>
    <row r="1393" ht="19.947476196289063" customHeight="1">
      <c r="B1393" s="48"/>
      <c r="C1393" s="3" t="s">
        <v>1030</v>
      </c>
      <c r="D1393" s="9" t="s">
        <v>1031</v>
      </c>
      <c r="I1393" s="36"/>
    </row>
    <row r="1394" ht="19.947476196289063" customHeight="1">
      <c r="B1394" s="48"/>
      <c r="C1394" s="3" t="s">
        <v>1032</v>
      </c>
      <c r="D1394" s="9" t="s">
        <v>1033</v>
      </c>
      <c r="I1394" s="36"/>
    </row>
    <row r="1395" ht="19.947476196289063" customHeight="1">
      <c r="B1395" s="48"/>
      <c r="C1395" s="3" t="s">
        <v>1034</v>
      </c>
      <c r="D1395" s="9" t="s">
        <v>1035</v>
      </c>
      <c r="I1395" s="36"/>
    </row>
    <row r="1396" ht="19.947476196289063" customHeight="1">
      <c r="B1396" s="48"/>
      <c r="C1396" s="3" t="s">
        <v>1036</v>
      </c>
      <c r="D1396" s="9" t="s">
        <v>1037</v>
      </c>
      <c r="I1396" s="36"/>
    </row>
    <row r="1397" ht="19.947476196289063" customHeight="1">
      <c r="B1397" s="48"/>
      <c r="C1397" s="3" t="s">
        <v>1038</v>
      </c>
      <c r="D1397" s="9" t="s">
        <v>1039</v>
      </c>
      <c r="I1397" s="36"/>
    </row>
    <row r="1398" ht="19.947476196289063" customHeight="1">
      <c r="B1398" s="48"/>
      <c r="C1398" s="3" t="s">
        <v>1040</v>
      </c>
      <c r="D1398" s="9" t="s">
        <v>1041</v>
      </c>
      <c r="I1398" s="36"/>
    </row>
    <row r="1399" ht="19.947476196289063" customHeight="1">
      <c r="B1399" s="48"/>
      <c r="C1399" s="3" t="s">
        <v>1042</v>
      </c>
      <c r="D1399" s="9" t="s">
        <v>1043</v>
      </c>
      <c r="I1399" s="36"/>
    </row>
    <row r="1400">
      <c r="B1400" s="48"/>
      <c r="I1400" s="36"/>
    </row>
    <row r="1401">
      <c r="B1401" s="48"/>
      <c r="C1401" s="44" t="s">
        <v>56</v>
      </c>
      <c r="I1401" s="36"/>
    </row>
    <row r="1402">
      <c r="B1402" s="48"/>
      <c r="I1402" s="36"/>
    </row>
    <row r="1403" ht="77.81205444335937" customHeight="1">
      <c r="B1403" s="49" t="s">
        <v>1044</v>
      </c>
      <c r="C1403" s="43" t="s">
        <v>264</v>
      </c>
      <c r="D1403" s="41" t="s">
        <v>1045</v>
      </c>
      <c r="E1403" s="40"/>
      <c r="F1403" s="40"/>
      <c r="G1403" s="40"/>
      <c r="H1403" s="40"/>
      <c r="I1403" s="51"/>
    </row>
    <row r="1404">
      <c r="B1404" s="48"/>
      <c r="C1404" s="3" t="s">
        <v>266</v>
      </c>
      <c r="I1404" s="36"/>
    </row>
    <row r="1405">
      <c r="B1405" s="48"/>
      <c r="I1405" s="36"/>
    </row>
    <row r="1406">
      <c r="B1406" s="48"/>
      <c r="C1406" s="44" t="s">
        <v>56</v>
      </c>
      <c r="I1406" s="36"/>
    </row>
    <row r="1407">
      <c r="B1407" s="48"/>
      <c r="I1407" s="36"/>
    </row>
    <row r="1408" ht="77.81205444335937" customHeight="1">
      <c r="B1408" s="49" t="s">
        <v>1046</v>
      </c>
      <c r="C1408" s="42" t="s">
        <v>995</v>
      </c>
      <c r="D1408" s="41" t="s">
        <v>1047</v>
      </c>
      <c r="E1408" s="40"/>
      <c r="F1408" s="40"/>
      <c r="G1408" s="40"/>
      <c r="H1408" s="40"/>
      <c r="I1408" s="51"/>
    </row>
    <row r="1409" ht="19.947476196289063" customHeight="1">
      <c r="B1409" s="48"/>
      <c r="C1409" s="3" t="s">
        <v>273</v>
      </c>
      <c r="D1409" s="9" t="s">
        <v>603</v>
      </c>
      <c r="I1409" s="36"/>
    </row>
    <row r="1410" ht="19.947476196289063" customHeight="1">
      <c r="B1410" s="48"/>
      <c r="C1410" s="3" t="s">
        <v>1048</v>
      </c>
      <c r="D1410" s="9" t="s">
        <v>1049</v>
      </c>
      <c r="I1410" s="36"/>
    </row>
    <row r="1411" ht="19.947476196289063" customHeight="1">
      <c r="B1411" s="48"/>
      <c r="C1411" s="3" t="s">
        <v>1050</v>
      </c>
      <c r="D1411" s="9" t="s">
        <v>1051</v>
      </c>
      <c r="I1411" s="36"/>
    </row>
    <row r="1412">
      <c r="B1412" s="48"/>
      <c r="I1412" s="36"/>
    </row>
    <row r="1413">
      <c r="B1413" s="48"/>
      <c r="C1413" s="44" t="s">
        <v>56</v>
      </c>
      <c r="I1413" s="36"/>
    </row>
    <row r="1414">
      <c r="B1414" s="48"/>
      <c r="I1414" s="36"/>
    </row>
    <row r="1415" ht="48.879766845703124" customHeight="1">
      <c r="B1415" s="49" t="s">
        <v>1052</v>
      </c>
      <c r="C1415" s="43" t="str">
        <f>HYPERLINK("#'XML-dokumentation'!A2946", "Element av typen 'MöjligDonator2009'")</f>
        <v>Element av typen 'MöjligDonator2009'</v>
      </c>
      <c r="D1415" s="41" t="s">
        <v>1053</v>
      </c>
      <c r="E1415" s="40"/>
      <c r="F1415" s="40"/>
      <c r="G1415" s="40"/>
      <c r="H1415" s="40"/>
      <c r="I1415" s="51"/>
    </row>
    <row r="1416">
      <c r="B1416" s="48"/>
      <c r="C1416" s="44" t="s">
        <v>56</v>
      </c>
      <c r="I1416" s="36"/>
    </row>
    <row r="1417">
      <c r="B1417" s="48"/>
      <c r="I1417" s="36"/>
    </row>
    <row r="1418" ht="19.947476196289063" customHeight="1">
      <c r="B1418" s="49" t="s">
        <v>1054</v>
      </c>
      <c r="C1418" s="43" t="str">
        <f>HYPERLINK("#'XML-dokumentation'!A2969", "Element av typen 'BeslutadOrgandonation2009'")</f>
        <v>Element av typen 'BeslutadOrgandonation2009'</v>
      </c>
      <c r="D1418" s="41" t="s">
        <v>33</v>
      </c>
      <c r="E1418" s="40"/>
      <c r="F1418" s="40"/>
      <c r="G1418" s="40"/>
      <c r="H1418" s="40"/>
      <c r="I1418" s="51"/>
    </row>
    <row r="1419">
      <c r="B1419" s="48"/>
      <c r="C1419" s="44" t="s">
        <v>56</v>
      </c>
      <c r="I1419" s="36"/>
    </row>
    <row r="1420">
      <c r="B1420" s="48"/>
      <c r="I1420" s="36"/>
    </row>
    <row r="1421" ht="34.413623046875" customHeight="1">
      <c r="B1421" s="49" t="s">
        <v>1055</v>
      </c>
      <c r="C1421" s="43" t="s">
        <v>264</v>
      </c>
      <c r="D1421" s="41" t="s">
        <v>1056</v>
      </c>
      <c r="E1421" s="40"/>
      <c r="F1421" s="40"/>
      <c r="G1421" s="40"/>
      <c r="H1421" s="40"/>
      <c r="I1421" s="51"/>
    </row>
    <row r="1422">
      <c r="B1422" s="48"/>
      <c r="C1422" s="3" t="s">
        <v>266</v>
      </c>
      <c r="I1422" s="36"/>
    </row>
    <row r="1423">
      <c r="B1423" s="48"/>
      <c r="I1423" s="36"/>
    </row>
    <row r="1424">
      <c r="B1424" s="48"/>
      <c r="C1424" s="7" t="s">
        <v>51</v>
      </c>
      <c r="I1424" s="36"/>
    </row>
    <row r="1425">
      <c r="B1425" s="50"/>
      <c r="C1425" s="31"/>
      <c r="D1425" s="31"/>
      <c r="E1425" s="31"/>
      <c r="F1425" s="31"/>
      <c r="G1425" s="31"/>
      <c r="H1425" s="31"/>
      <c r="I1425" s="37"/>
    </row>
    <row r="1426"/>
    <row r="1427">
      <c r="B1427" s="4" t="s">
        <v>78</v>
      </c>
    </row>
    <row r="1428" ht="19.947476196289063" customHeight="1">
      <c r="B1428" s="32" t="s">
        <v>1057</v>
      </c>
      <c r="C1428" s="46" t="s">
        <v>1058</v>
      </c>
      <c r="D1428" s="30"/>
      <c r="E1428" s="30"/>
      <c r="F1428" s="30"/>
      <c r="G1428" s="30"/>
      <c r="H1428" s="30"/>
      <c r="I1428" s="35"/>
    </row>
    <row r="1429" ht="19.947476196289063" customHeight="1">
      <c r="B1429" s="58" t="s">
        <v>1059</v>
      </c>
      <c r="C1429" s="41" t="s">
        <v>1060</v>
      </c>
      <c r="D1429" s="40"/>
      <c r="I1429" s="36"/>
    </row>
    <row r="1430" ht="19.947476196289063" customHeight="1">
      <c r="B1430" s="58" t="s">
        <v>1061</v>
      </c>
      <c r="C1430" s="41" t="s">
        <v>1062</v>
      </c>
      <c r="D1430" s="40"/>
      <c r="I1430" s="36"/>
    </row>
    <row r="1431" ht="19.947476196289063" customHeight="1">
      <c r="B1431" s="58" t="s">
        <v>1063</v>
      </c>
      <c r="C1431" s="41" t="s">
        <v>1064</v>
      </c>
      <c r="D1431" s="40"/>
      <c r="I1431" s="36"/>
    </row>
    <row r="1432" ht="19.947476196289063" customHeight="1">
      <c r="B1432" s="58" t="s">
        <v>1065</v>
      </c>
      <c r="C1432" s="41" t="s">
        <v>1066</v>
      </c>
      <c r="D1432" s="40"/>
      <c r="I1432" s="36"/>
    </row>
    <row r="1433" ht="34.413623046875" customHeight="1">
      <c r="B1433" s="58" t="s">
        <v>1067</v>
      </c>
      <c r="C1433" s="41" t="s">
        <v>1068</v>
      </c>
      <c r="D1433" s="40"/>
      <c r="I1433" s="36"/>
    </row>
    <row r="1434" ht="19.947476196289063" customHeight="1">
      <c r="B1434" s="58" t="s">
        <v>1069</v>
      </c>
      <c r="C1434" s="41" t="s">
        <v>1070</v>
      </c>
      <c r="D1434" s="40"/>
      <c r="I1434" s="36"/>
    </row>
    <row r="1435" ht="19.947476196289063" customHeight="1">
      <c r="B1435" s="58" t="s">
        <v>1071</v>
      </c>
      <c r="C1435" s="41" t="s">
        <v>1072</v>
      </c>
      <c r="D1435" s="40"/>
      <c r="I1435" s="36"/>
    </row>
    <row r="1436" ht="19.947476196289063" customHeight="1">
      <c r="B1436" s="58" t="s">
        <v>1073</v>
      </c>
      <c r="C1436" s="41" t="s">
        <v>1074</v>
      </c>
      <c r="D1436" s="40"/>
      <c r="I1436" s="36"/>
    </row>
    <row r="1437" ht="19.947476196289063" customHeight="1">
      <c r="B1437" s="58" t="s">
        <v>1075</v>
      </c>
      <c r="C1437" s="41" t="s">
        <v>1076</v>
      </c>
      <c r="D1437" s="40"/>
      <c r="I1437" s="36"/>
    </row>
    <row r="1438" ht="19.947476196289063" customHeight="1">
      <c r="B1438" s="58" t="s">
        <v>1077</v>
      </c>
      <c r="C1438" s="41" t="s">
        <v>1078</v>
      </c>
      <c r="D1438" s="40"/>
      <c r="I1438" s="36"/>
    </row>
    <row r="1439" ht="19.947476196289063" customHeight="1">
      <c r="B1439" s="58" t="s">
        <v>1079</v>
      </c>
      <c r="C1439" s="41" t="s">
        <v>1080</v>
      </c>
      <c r="D1439" s="40"/>
      <c r="I1439" s="36"/>
    </row>
    <row r="1440" ht="19.947476196289063" customHeight="1">
      <c r="B1440" s="58" t="s">
        <v>1081</v>
      </c>
      <c r="C1440" s="41" t="s">
        <v>1082</v>
      </c>
      <c r="D1440" s="40"/>
      <c r="I1440" s="36"/>
    </row>
    <row r="1441" ht="19.947476196289063" customHeight="1">
      <c r="B1441" s="58" t="s">
        <v>1083</v>
      </c>
      <c r="C1441" s="41" t="s">
        <v>1084</v>
      </c>
      <c r="D1441" s="40"/>
      <c r="I1441" s="36"/>
    </row>
    <row r="1442" ht="19.947476196289063" customHeight="1">
      <c r="B1442" s="58" t="s">
        <v>1085</v>
      </c>
      <c r="C1442" s="41" t="s">
        <v>1086</v>
      </c>
      <c r="D1442" s="40"/>
      <c r="I1442" s="36"/>
    </row>
    <row r="1443" ht="19.947476196289063" customHeight="1">
      <c r="B1443" s="59" t="s">
        <v>1087</v>
      </c>
      <c r="C1443" s="56" t="s">
        <v>1088</v>
      </c>
      <c r="D1443" s="57"/>
      <c r="E1443" s="31"/>
      <c r="F1443" s="31"/>
      <c r="G1443" s="31"/>
      <c r="H1443" s="31"/>
      <c r="I1443" s="37"/>
    </row>
    <row r="1444"/>
    <row r="1445"/>
    <row r="1446"/>
    <row r="1447" ht="77.81205444335937" customHeight="1">
      <c r="A1447" s="9" t="s">
        <v>17</v>
      </c>
    </row>
    <row r="1448">
      <c r="A1448" s="38" t="s">
        <v>1089</v>
      </c>
      <c r="B1448" s="4" t="s">
        <v>45</v>
      </c>
    </row>
    <row r="1449" ht="63.34591064453125" customHeight="1">
      <c r="B1449" s="47" t="s">
        <v>994</v>
      </c>
      <c r="C1449" s="45" t="s">
        <v>995</v>
      </c>
      <c r="D1449" s="46" t="s">
        <v>1090</v>
      </c>
      <c r="E1449" s="30"/>
      <c r="F1449" s="30"/>
      <c r="G1449" s="30"/>
      <c r="H1449" s="30"/>
      <c r="I1449" s="35"/>
    </row>
    <row r="1450" ht="19.947476196289063" customHeight="1">
      <c r="B1450" s="48"/>
      <c r="C1450" s="3" t="s">
        <v>273</v>
      </c>
      <c r="D1450" s="9" t="s">
        <v>603</v>
      </c>
      <c r="I1450" s="36"/>
    </row>
    <row r="1451" ht="19.947476196289063" customHeight="1">
      <c r="B1451" s="48"/>
      <c r="C1451" s="3" t="s">
        <v>1091</v>
      </c>
      <c r="D1451" s="9" t="s">
        <v>1092</v>
      </c>
      <c r="I1451" s="36"/>
    </row>
    <row r="1452" ht="19.947476196289063" customHeight="1">
      <c r="B1452" s="48"/>
      <c r="C1452" s="3" t="s">
        <v>1093</v>
      </c>
      <c r="D1452" s="9" t="s">
        <v>1094</v>
      </c>
      <c r="I1452" s="36"/>
    </row>
    <row r="1453" ht="19.947476196289063" customHeight="1">
      <c r="B1453" s="48"/>
      <c r="C1453" s="3" t="s">
        <v>1095</v>
      </c>
      <c r="D1453" s="9" t="s">
        <v>1096</v>
      </c>
      <c r="I1453" s="36"/>
    </row>
    <row r="1454">
      <c r="B1454" s="48"/>
      <c r="I1454" s="36"/>
    </row>
    <row r="1455">
      <c r="B1455" s="48"/>
      <c r="C1455" s="7" t="s">
        <v>51</v>
      </c>
      <c r="I1455" s="36"/>
    </row>
    <row r="1456">
      <c r="B1456" s="48"/>
      <c r="I1456" s="36"/>
    </row>
    <row r="1457" ht="48.879766845703124" customHeight="1">
      <c r="B1457" s="49" t="s">
        <v>1006</v>
      </c>
      <c r="C1457" s="42" t="s">
        <v>456</v>
      </c>
      <c r="D1457" s="41" t="s">
        <v>1097</v>
      </c>
      <c r="E1457" s="40"/>
      <c r="F1457" s="40"/>
      <c r="G1457" s="40"/>
      <c r="H1457" s="40"/>
      <c r="I1457" s="51"/>
    </row>
    <row r="1458" ht="19.947476196289063" customHeight="1">
      <c r="B1458" s="48"/>
      <c r="C1458" s="3" t="s">
        <v>1008</v>
      </c>
      <c r="D1458" s="9" t="s">
        <v>1098</v>
      </c>
      <c r="I1458" s="36"/>
    </row>
    <row r="1459" ht="19.947476196289063" customHeight="1">
      <c r="B1459" s="48"/>
      <c r="C1459" s="3" t="s">
        <v>1010</v>
      </c>
      <c r="D1459" s="9" t="s">
        <v>1011</v>
      </c>
      <c r="I1459" s="36"/>
    </row>
    <row r="1460" ht="19.947476196289063" customHeight="1">
      <c r="B1460" s="48"/>
      <c r="C1460" s="3" t="s">
        <v>1012</v>
      </c>
      <c r="D1460" s="9" t="s">
        <v>1013</v>
      </c>
      <c r="I1460" s="36"/>
    </row>
    <row r="1461" ht="34.413623046875" customHeight="1">
      <c r="B1461" s="48"/>
      <c r="C1461" s="3" t="s">
        <v>1099</v>
      </c>
      <c r="D1461" s="9" t="s">
        <v>1100</v>
      </c>
      <c r="I1461" s="36"/>
    </row>
    <row r="1462">
      <c r="B1462" s="48"/>
      <c r="I1462" s="36"/>
    </row>
    <row r="1463">
      <c r="B1463" s="48"/>
      <c r="C1463" s="44" t="s">
        <v>56</v>
      </c>
      <c r="I1463" s="36"/>
    </row>
    <row r="1464">
      <c r="B1464" s="48"/>
      <c r="I1464" s="36"/>
    </row>
    <row r="1465" ht="19.947476196289063" customHeight="1">
      <c r="B1465" s="49" t="s">
        <v>700</v>
      </c>
      <c r="C1465" s="43" t="s">
        <v>264</v>
      </c>
      <c r="D1465" s="41" t="s">
        <v>1101</v>
      </c>
      <c r="E1465" s="40"/>
      <c r="F1465" s="40"/>
      <c r="G1465" s="40"/>
      <c r="H1465" s="40"/>
      <c r="I1465" s="51"/>
    </row>
    <row r="1466">
      <c r="B1466" s="48"/>
      <c r="C1466" s="3" t="s">
        <v>266</v>
      </c>
      <c r="I1466" s="36"/>
    </row>
    <row r="1467">
      <c r="B1467" s="48"/>
      <c r="I1467" s="36"/>
    </row>
    <row r="1468">
      <c r="B1468" s="48"/>
      <c r="C1468" s="7" t="s">
        <v>51</v>
      </c>
      <c r="I1468" s="36"/>
    </row>
    <row r="1469">
      <c r="B1469" s="48"/>
      <c r="I1469" s="36"/>
    </row>
    <row r="1470" ht="63.34591064453125" customHeight="1">
      <c r="B1470" s="49" t="s">
        <v>1044</v>
      </c>
      <c r="C1470" s="43" t="s">
        <v>264</v>
      </c>
      <c r="D1470" s="41" t="s">
        <v>1102</v>
      </c>
      <c r="E1470" s="40"/>
      <c r="F1470" s="40"/>
      <c r="G1470" s="40"/>
      <c r="H1470" s="40"/>
      <c r="I1470" s="51"/>
    </row>
    <row r="1471">
      <c r="B1471" s="48"/>
      <c r="C1471" s="3" t="s">
        <v>266</v>
      </c>
      <c r="I1471" s="36"/>
    </row>
    <row r="1472">
      <c r="B1472" s="48"/>
      <c r="I1472" s="36"/>
    </row>
    <row r="1473">
      <c r="B1473" s="48"/>
      <c r="C1473" s="44" t="s">
        <v>56</v>
      </c>
      <c r="I1473" s="36"/>
    </row>
    <row r="1474">
      <c r="B1474" s="48"/>
      <c r="I1474" s="36"/>
    </row>
    <row r="1475" ht="63.34591064453125" customHeight="1">
      <c r="B1475" s="49" t="s">
        <v>1103</v>
      </c>
      <c r="C1475" s="42" t="s">
        <v>47</v>
      </c>
      <c r="D1475" s="41" t="s">
        <v>1104</v>
      </c>
      <c r="E1475" s="40"/>
      <c r="F1475" s="40"/>
      <c r="G1475" s="40"/>
      <c r="H1475" s="40"/>
      <c r="I1475" s="51"/>
    </row>
    <row r="1476" ht="34.413623046875" customHeight="1">
      <c r="B1476" s="48"/>
      <c r="C1476" s="3" t="s">
        <v>460</v>
      </c>
      <c r="D1476" s="9" t="s">
        <v>1105</v>
      </c>
      <c r="I1476" s="36"/>
    </row>
    <row r="1477" ht="48.879766845703124" customHeight="1">
      <c r="B1477" s="48"/>
      <c r="C1477" s="3" t="s">
        <v>462</v>
      </c>
      <c r="D1477" s="9" t="s">
        <v>1106</v>
      </c>
      <c r="I1477" s="36"/>
    </row>
    <row r="1478" ht="19.947476196289063" customHeight="1">
      <c r="B1478" s="48"/>
      <c r="C1478" s="3" t="s">
        <v>1032</v>
      </c>
      <c r="D1478" s="9" t="s">
        <v>1033</v>
      </c>
      <c r="I1478" s="36"/>
    </row>
    <row r="1479">
      <c r="B1479" s="48"/>
      <c r="I1479" s="36"/>
    </row>
    <row r="1480">
      <c r="B1480" s="48"/>
      <c r="C1480" s="44" t="s">
        <v>56</v>
      </c>
      <c r="I1480" s="36"/>
    </row>
    <row r="1481">
      <c r="B1481" s="48"/>
      <c r="I1481" s="36"/>
    </row>
    <row r="1482" ht="34.413623046875" customHeight="1">
      <c r="B1482" s="49" t="s">
        <v>1015</v>
      </c>
      <c r="C1482" s="42" t="s">
        <v>47</v>
      </c>
      <c r="D1482" s="41" t="s">
        <v>1107</v>
      </c>
      <c r="E1482" s="40"/>
      <c r="F1482" s="40"/>
      <c r="G1482" s="40"/>
      <c r="H1482" s="40"/>
      <c r="I1482" s="51"/>
    </row>
    <row r="1483" ht="19.947476196289063" customHeight="1">
      <c r="B1483" s="48"/>
      <c r="C1483" s="3" t="s">
        <v>1018</v>
      </c>
      <c r="D1483" s="9" t="s">
        <v>1108</v>
      </c>
      <c r="I1483" s="36"/>
    </row>
    <row r="1484" ht="34.413623046875" customHeight="1">
      <c r="B1484" s="48"/>
      <c r="C1484" s="3" t="s">
        <v>1020</v>
      </c>
      <c r="D1484" s="9" t="s">
        <v>1109</v>
      </c>
      <c r="I1484" s="36"/>
    </row>
    <row r="1485" ht="34.413623046875" customHeight="1">
      <c r="B1485" s="48"/>
      <c r="C1485" s="3" t="s">
        <v>1110</v>
      </c>
      <c r="D1485" s="9" t="s">
        <v>1111</v>
      </c>
      <c r="I1485" s="36"/>
    </row>
    <row r="1486">
      <c r="B1486" s="48"/>
      <c r="I1486" s="36"/>
    </row>
    <row r="1487">
      <c r="B1487" s="48"/>
      <c r="C1487" s="7" t="s">
        <v>51</v>
      </c>
      <c r="I1487" s="36"/>
    </row>
    <row r="1488">
      <c r="B1488" s="48"/>
      <c r="I1488" s="36"/>
    </row>
    <row r="1489" ht="92.2781982421875" customHeight="1">
      <c r="B1489" s="49" t="s">
        <v>1112</v>
      </c>
      <c r="C1489" s="42" t="s">
        <v>47</v>
      </c>
      <c r="D1489" s="41" t="s">
        <v>1113</v>
      </c>
      <c r="E1489" s="40"/>
      <c r="F1489" s="40"/>
      <c r="G1489" s="40"/>
      <c r="H1489" s="40"/>
      <c r="I1489" s="51"/>
    </row>
    <row r="1490" ht="34.413623046875" customHeight="1">
      <c r="B1490" s="48"/>
      <c r="C1490" s="3" t="s">
        <v>1026</v>
      </c>
      <c r="D1490" s="9" t="s">
        <v>1114</v>
      </c>
      <c r="I1490" s="36"/>
    </row>
    <row r="1491" ht="19.947476196289063" customHeight="1">
      <c r="B1491" s="48"/>
      <c r="C1491" s="3" t="s">
        <v>1115</v>
      </c>
      <c r="D1491" s="9" t="s">
        <v>1116</v>
      </c>
      <c r="I1491" s="36"/>
    </row>
    <row r="1492" ht="34.413623046875" customHeight="1">
      <c r="B1492" s="48"/>
      <c r="C1492" s="3" t="s">
        <v>1117</v>
      </c>
      <c r="D1492" s="9" t="s">
        <v>1118</v>
      </c>
      <c r="I1492" s="36"/>
    </row>
    <row r="1493" ht="19.947476196289063" customHeight="1">
      <c r="B1493" s="48"/>
      <c r="C1493" s="3" t="s">
        <v>1032</v>
      </c>
      <c r="D1493" s="9" t="s">
        <v>1033</v>
      </c>
      <c r="I1493" s="36"/>
    </row>
    <row r="1494" ht="19.947476196289063" customHeight="1">
      <c r="B1494" s="48"/>
      <c r="C1494" s="3" t="s">
        <v>1038</v>
      </c>
      <c r="D1494" s="9" t="s">
        <v>1039</v>
      </c>
      <c r="I1494" s="36"/>
    </row>
    <row r="1495" ht="34.413623046875" customHeight="1">
      <c r="B1495" s="48"/>
      <c r="C1495" s="3" t="s">
        <v>1040</v>
      </c>
      <c r="D1495" s="9" t="s">
        <v>1119</v>
      </c>
      <c r="I1495" s="36"/>
    </row>
    <row r="1496" ht="34.413623046875" customHeight="1">
      <c r="B1496" s="48"/>
      <c r="C1496" s="3" t="s">
        <v>1120</v>
      </c>
      <c r="D1496" s="9" t="s">
        <v>1121</v>
      </c>
      <c r="I1496" s="36"/>
    </row>
    <row r="1497" ht="19.947476196289063" customHeight="1">
      <c r="B1497" s="48"/>
      <c r="C1497" s="3" t="s">
        <v>1036</v>
      </c>
      <c r="D1497" s="9" t="s">
        <v>1122</v>
      </c>
      <c r="I1497" s="36"/>
    </row>
    <row r="1498">
      <c r="B1498" s="48"/>
      <c r="I1498" s="36"/>
    </row>
    <row r="1499">
      <c r="B1499" s="48"/>
      <c r="C1499" s="44" t="s">
        <v>56</v>
      </c>
      <c r="I1499" s="36"/>
    </row>
    <row r="1500">
      <c r="B1500" s="48"/>
      <c r="I1500" s="36"/>
    </row>
    <row r="1501" ht="106.7443359375" customHeight="1">
      <c r="B1501" s="49" t="s">
        <v>1123</v>
      </c>
      <c r="C1501" s="42" t="s">
        <v>47</v>
      </c>
      <c r="D1501" s="41" t="s">
        <v>1124</v>
      </c>
      <c r="E1501" s="40"/>
      <c r="F1501" s="40"/>
      <c r="G1501" s="40"/>
      <c r="H1501" s="40"/>
      <c r="I1501" s="51"/>
    </row>
    <row r="1502" ht="19.947476196289063" customHeight="1">
      <c r="B1502" s="48"/>
      <c r="C1502" s="3" t="s">
        <v>1125</v>
      </c>
      <c r="D1502" s="9" t="s">
        <v>1126</v>
      </c>
      <c r="I1502" s="36"/>
    </row>
    <row r="1503" ht="19.947476196289063" customHeight="1">
      <c r="B1503" s="48"/>
      <c r="C1503" s="3" t="s">
        <v>1127</v>
      </c>
      <c r="D1503" s="9" t="s">
        <v>1128</v>
      </c>
      <c r="I1503" s="36"/>
    </row>
    <row r="1504" ht="19.947476196289063" customHeight="1">
      <c r="B1504" s="48"/>
      <c r="C1504" s="3" t="s">
        <v>1129</v>
      </c>
      <c r="D1504" s="9" t="s">
        <v>1130</v>
      </c>
      <c r="I1504" s="36"/>
    </row>
    <row r="1505" ht="19.947476196289063" customHeight="1">
      <c r="B1505" s="48"/>
      <c r="C1505" s="3" t="s">
        <v>1131</v>
      </c>
      <c r="D1505" s="9" t="s">
        <v>1132</v>
      </c>
      <c r="I1505" s="36"/>
    </row>
    <row r="1506" ht="19.947476196289063" customHeight="1">
      <c r="B1506" s="48"/>
      <c r="C1506" s="3" t="s">
        <v>1133</v>
      </c>
      <c r="D1506" s="9" t="s">
        <v>1134</v>
      </c>
      <c r="I1506" s="36"/>
    </row>
    <row r="1507" ht="19.947476196289063" customHeight="1">
      <c r="B1507" s="48"/>
      <c r="C1507" s="3" t="s">
        <v>1135</v>
      </c>
      <c r="D1507" s="9" t="s">
        <v>1136</v>
      </c>
      <c r="I1507" s="36"/>
    </row>
    <row r="1508">
      <c r="B1508" s="48"/>
      <c r="I1508" s="36"/>
    </row>
    <row r="1509">
      <c r="B1509" s="48"/>
      <c r="C1509" s="44" t="s">
        <v>56</v>
      </c>
      <c r="I1509" s="36"/>
    </row>
    <row r="1510">
      <c r="B1510" s="48"/>
      <c r="I1510" s="36"/>
    </row>
    <row r="1511" ht="34.413623046875" customHeight="1">
      <c r="B1511" s="49" t="s">
        <v>1137</v>
      </c>
      <c r="C1511" s="43" t="str">
        <f>HYPERLINK("#'XML-dokumentation'!A2990", "Element av typen 'MöjligDonator2016'")</f>
        <v>Element av typen 'MöjligDonator2016'</v>
      </c>
      <c r="D1511" s="41" t="s">
        <v>1138</v>
      </c>
      <c r="E1511" s="40"/>
      <c r="F1511" s="40"/>
      <c r="G1511" s="40"/>
      <c r="H1511" s="40"/>
      <c r="I1511" s="51"/>
    </row>
    <row r="1512">
      <c r="B1512" s="48"/>
      <c r="C1512" s="44" t="s">
        <v>56</v>
      </c>
      <c r="I1512" s="36"/>
    </row>
    <row r="1513">
      <c r="B1513" s="48"/>
      <c r="I1513" s="36"/>
    </row>
    <row r="1514" ht="34.413623046875" customHeight="1">
      <c r="B1514" s="49" t="s">
        <v>1055</v>
      </c>
      <c r="C1514" s="43" t="s">
        <v>264</v>
      </c>
      <c r="D1514" s="41" t="s">
        <v>1139</v>
      </c>
      <c r="E1514" s="40"/>
      <c r="F1514" s="40"/>
      <c r="G1514" s="40"/>
      <c r="H1514" s="40"/>
      <c r="I1514" s="51"/>
    </row>
    <row r="1515">
      <c r="B1515" s="48"/>
      <c r="C1515" s="3" t="s">
        <v>266</v>
      </c>
      <c r="I1515" s="36"/>
    </row>
    <row r="1516">
      <c r="B1516" s="48"/>
      <c r="I1516" s="36"/>
    </row>
    <row r="1517">
      <c r="B1517" s="48"/>
      <c r="C1517" s="7" t="s">
        <v>51</v>
      </c>
      <c r="I1517" s="36"/>
    </row>
    <row r="1518">
      <c r="B1518" s="48"/>
      <c r="I1518" s="36"/>
    </row>
    <row r="1519" ht="92.2781982421875" customHeight="1">
      <c r="B1519" s="49" t="s">
        <v>1140</v>
      </c>
      <c r="C1519" s="43" t="s">
        <v>264</v>
      </c>
      <c r="D1519" s="41" t="s">
        <v>1141</v>
      </c>
      <c r="E1519" s="40"/>
      <c r="F1519" s="40"/>
      <c r="G1519" s="40"/>
      <c r="H1519" s="40"/>
      <c r="I1519" s="51"/>
    </row>
    <row r="1520">
      <c r="B1520" s="48"/>
      <c r="C1520" s="3" t="s">
        <v>266</v>
      </c>
      <c r="I1520" s="36"/>
    </row>
    <row r="1521">
      <c r="B1521" s="48"/>
      <c r="I1521" s="36"/>
    </row>
    <row r="1522">
      <c r="B1522" s="48"/>
      <c r="C1522" s="44" t="s">
        <v>56</v>
      </c>
      <c r="I1522" s="36"/>
    </row>
    <row r="1523">
      <c r="B1523" s="50"/>
      <c r="C1523" s="31"/>
      <c r="D1523" s="31"/>
      <c r="E1523" s="31"/>
      <c r="F1523" s="31"/>
      <c r="G1523" s="31"/>
      <c r="H1523" s="31"/>
      <c r="I1523" s="37"/>
    </row>
    <row r="1524"/>
    <row r="1525">
      <c r="B1525" s="4" t="s">
        <v>78</v>
      </c>
    </row>
    <row r="1526" ht="19.947476196289063" customHeight="1">
      <c r="B1526" s="32" t="s">
        <v>1142</v>
      </c>
      <c r="C1526" s="46" t="s">
        <v>1143</v>
      </c>
      <c r="D1526" s="30"/>
      <c r="E1526" s="30"/>
      <c r="F1526" s="30"/>
      <c r="G1526" s="30"/>
      <c r="H1526" s="30"/>
      <c r="I1526" s="35"/>
    </row>
    <row r="1527" ht="19.947476196289063" customHeight="1">
      <c r="B1527" s="58" t="s">
        <v>1144</v>
      </c>
      <c r="C1527" s="41" t="s">
        <v>1145</v>
      </c>
      <c r="D1527" s="40"/>
      <c r="I1527" s="36"/>
    </row>
    <row r="1528" ht="19.947476196289063" customHeight="1">
      <c r="B1528" s="58" t="s">
        <v>1146</v>
      </c>
      <c r="C1528" s="41" t="s">
        <v>1147</v>
      </c>
      <c r="D1528" s="40"/>
      <c r="I1528" s="36"/>
    </row>
    <row r="1529" ht="19.947476196289063" customHeight="1">
      <c r="B1529" s="58" t="s">
        <v>1148</v>
      </c>
      <c r="C1529" s="41" t="s">
        <v>1149</v>
      </c>
      <c r="D1529" s="40"/>
      <c r="I1529" s="36"/>
    </row>
    <row r="1530" ht="19.947476196289063" customHeight="1">
      <c r="B1530" s="58" t="s">
        <v>1150</v>
      </c>
      <c r="C1530" s="41" t="s">
        <v>1151</v>
      </c>
      <c r="D1530" s="40"/>
      <c r="I1530" s="36"/>
    </row>
    <row r="1531" ht="34.413623046875" customHeight="1">
      <c r="B1531" s="58" t="s">
        <v>1152</v>
      </c>
      <c r="C1531" s="41" t="s">
        <v>1153</v>
      </c>
      <c r="D1531" s="40"/>
      <c r="I1531" s="36"/>
    </row>
    <row r="1532" ht="34.413623046875" customHeight="1">
      <c r="B1532" s="58" t="s">
        <v>1154</v>
      </c>
      <c r="C1532" s="41" t="s">
        <v>1155</v>
      </c>
      <c r="D1532" s="40"/>
      <c r="I1532" s="36"/>
    </row>
    <row r="1533" ht="63.34591064453125" customHeight="1">
      <c r="B1533" s="58" t="s">
        <v>1156</v>
      </c>
      <c r="C1533" s="41" t="s">
        <v>1157</v>
      </c>
      <c r="D1533" s="40"/>
      <c r="I1533" s="36"/>
    </row>
    <row r="1534" ht="34.413623046875" customHeight="1">
      <c r="B1534" s="58" t="s">
        <v>1158</v>
      </c>
      <c r="C1534" s="41" t="s">
        <v>1159</v>
      </c>
      <c r="D1534" s="40"/>
      <c r="I1534" s="36"/>
    </row>
    <row r="1535" ht="34.413623046875" customHeight="1">
      <c r="B1535" s="58" t="s">
        <v>1160</v>
      </c>
      <c r="C1535" s="41" t="s">
        <v>1161</v>
      </c>
      <c r="D1535" s="40"/>
      <c r="I1535" s="36"/>
    </row>
    <row r="1536" ht="34.413623046875" customHeight="1">
      <c r="B1536" s="58" t="s">
        <v>1162</v>
      </c>
      <c r="C1536" s="41" t="s">
        <v>1163</v>
      </c>
      <c r="D1536" s="40"/>
      <c r="I1536" s="36"/>
    </row>
    <row r="1537" ht="34.413623046875" customHeight="1">
      <c r="B1537" s="58" t="s">
        <v>1164</v>
      </c>
      <c r="C1537" s="41" t="s">
        <v>1165</v>
      </c>
      <c r="D1537" s="40"/>
      <c r="I1537" s="36"/>
    </row>
    <row r="1538" ht="19.947476196289063" customHeight="1">
      <c r="B1538" s="58" t="s">
        <v>1166</v>
      </c>
      <c r="C1538" s="41" t="s">
        <v>1167</v>
      </c>
      <c r="D1538" s="40"/>
      <c r="I1538" s="36"/>
    </row>
    <row r="1539" ht="19.947476196289063" customHeight="1">
      <c r="B1539" s="58" t="s">
        <v>1168</v>
      </c>
      <c r="C1539" s="41" t="s">
        <v>1169</v>
      </c>
      <c r="D1539" s="40"/>
      <c r="I1539" s="36"/>
    </row>
    <row r="1540" ht="19.947476196289063" customHeight="1">
      <c r="B1540" s="58" t="s">
        <v>1170</v>
      </c>
      <c r="C1540" s="41" t="s">
        <v>1171</v>
      </c>
      <c r="D1540" s="40"/>
      <c r="I1540" s="36"/>
    </row>
    <row r="1541" ht="19.947476196289063" customHeight="1">
      <c r="B1541" s="58" t="s">
        <v>1172</v>
      </c>
      <c r="C1541" s="41" t="s">
        <v>1082</v>
      </c>
      <c r="D1541" s="40"/>
      <c r="I1541" s="36"/>
    </row>
    <row r="1542" ht="19.947476196289063" customHeight="1">
      <c r="B1542" s="58" t="s">
        <v>1173</v>
      </c>
      <c r="C1542" s="41" t="s">
        <v>1174</v>
      </c>
      <c r="D1542" s="40"/>
      <c r="I1542" s="36"/>
    </row>
    <row r="1543" ht="19.947476196289063" customHeight="1">
      <c r="B1543" s="58" t="s">
        <v>1175</v>
      </c>
      <c r="C1543" s="41" t="s">
        <v>1176</v>
      </c>
      <c r="D1543" s="40"/>
      <c r="I1543" s="36"/>
    </row>
    <row r="1544" ht="19.947476196289063" customHeight="1">
      <c r="B1544" s="59" t="s">
        <v>1177</v>
      </c>
      <c r="C1544" s="56" t="s">
        <v>1178</v>
      </c>
      <c r="D1544" s="57"/>
      <c r="E1544" s="31"/>
      <c r="F1544" s="31"/>
      <c r="G1544" s="31"/>
      <c r="H1544" s="31"/>
      <c r="I1544" s="37"/>
    </row>
    <row r="1545"/>
    <row r="1546"/>
    <row r="1547"/>
    <row r="1548" ht="48.879766845703124" customHeight="1">
      <c r="A1548" s="9" t="s">
        <v>18</v>
      </c>
    </row>
    <row r="1549">
      <c r="A1549" s="38" t="s">
        <v>1179</v>
      </c>
      <c r="B1549" s="4" t="s">
        <v>45</v>
      </c>
    </row>
    <row r="1550" ht="34.413623046875" customHeight="1">
      <c r="B1550" s="47" t="s">
        <v>1180</v>
      </c>
      <c r="C1550" s="60" t="s">
        <v>264</v>
      </c>
      <c r="D1550" s="46" t="s">
        <v>1090</v>
      </c>
      <c r="E1550" s="30"/>
      <c r="F1550" s="30"/>
      <c r="G1550" s="30"/>
      <c r="H1550" s="30"/>
      <c r="I1550" s="35"/>
    </row>
    <row r="1551">
      <c r="B1551" s="48"/>
      <c r="C1551" s="3" t="s">
        <v>266</v>
      </c>
      <c r="I1551" s="36"/>
    </row>
    <row r="1552">
      <c r="B1552" s="48"/>
      <c r="I1552" s="36"/>
    </row>
    <row r="1553">
      <c r="B1553" s="48"/>
      <c r="C1553" s="7" t="s">
        <v>51</v>
      </c>
      <c r="I1553" s="36"/>
    </row>
    <row r="1554">
      <c r="B1554" s="48"/>
      <c r="I1554" s="36"/>
    </row>
    <row r="1555" ht="63.34591064453125" customHeight="1">
      <c r="B1555" s="49" t="s">
        <v>1006</v>
      </c>
      <c r="C1555" s="42" t="s">
        <v>456</v>
      </c>
      <c r="D1555" s="41" t="s">
        <v>1181</v>
      </c>
      <c r="E1555" s="40"/>
      <c r="F1555" s="40"/>
      <c r="G1555" s="40"/>
      <c r="H1555" s="40"/>
      <c r="I1555" s="51"/>
    </row>
    <row r="1556" ht="19.947476196289063" customHeight="1">
      <c r="B1556" s="48"/>
      <c r="C1556" s="3" t="s">
        <v>1182</v>
      </c>
      <c r="D1556" s="9" t="s">
        <v>1183</v>
      </c>
      <c r="I1556" s="36"/>
    </row>
    <row r="1557" ht="19.947476196289063" customHeight="1">
      <c r="B1557" s="48"/>
      <c r="C1557" s="3" t="s">
        <v>1010</v>
      </c>
      <c r="D1557" s="9" t="s">
        <v>1011</v>
      </c>
      <c r="I1557" s="36"/>
    </row>
    <row r="1558" ht="19.947476196289063" customHeight="1">
      <c r="B1558" s="48"/>
      <c r="C1558" s="3" t="s">
        <v>1012</v>
      </c>
      <c r="D1558" s="9" t="s">
        <v>1013</v>
      </c>
      <c r="I1558" s="36"/>
    </row>
    <row r="1559" ht="34.413623046875" customHeight="1">
      <c r="B1559" s="48"/>
      <c r="C1559" s="3" t="s">
        <v>1099</v>
      </c>
      <c r="D1559" s="9" t="s">
        <v>1100</v>
      </c>
      <c r="I1559" s="36"/>
    </row>
    <row r="1560">
      <c r="B1560" s="48"/>
      <c r="I1560" s="36"/>
    </row>
    <row r="1561">
      <c r="B1561" s="48"/>
      <c r="C1561" s="44" t="s">
        <v>56</v>
      </c>
      <c r="I1561" s="36"/>
    </row>
    <row r="1562">
      <c r="B1562" s="48"/>
      <c r="I1562" s="36"/>
    </row>
    <row r="1563" ht="77.81205444335937" customHeight="1">
      <c r="B1563" s="49" t="s">
        <v>1184</v>
      </c>
      <c r="C1563" s="43" t="s">
        <v>264</v>
      </c>
      <c r="D1563" s="41" t="s">
        <v>1185</v>
      </c>
      <c r="E1563" s="40"/>
      <c r="F1563" s="40"/>
      <c r="G1563" s="40"/>
      <c r="H1563" s="40"/>
      <c r="I1563" s="51"/>
    </row>
    <row r="1564">
      <c r="B1564" s="48"/>
      <c r="C1564" s="3" t="s">
        <v>266</v>
      </c>
      <c r="I1564" s="36"/>
    </row>
    <row r="1565">
      <c r="B1565" s="48"/>
      <c r="I1565" s="36"/>
    </row>
    <row r="1566">
      <c r="B1566" s="48"/>
      <c r="C1566" s="44" t="s">
        <v>56</v>
      </c>
      <c r="I1566" s="36"/>
    </row>
    <row r="1567">
      <c r="B1567" s="48"/>
      <c r="I1567" s="36"/>
    </row>
    <row r="1568" ht="19.947477722167967" customHeight="1">
      <c r="B1568" s="49" t="s">
        <v>700</v>
      </c>
      <c r="C1568" s="43" t="s">
        <v>264</v>
      </c>
      <c r="D1568" s="41" t="s">
        <v>1186</v>
      </c>
      <c r="E1568" s="40"/>
      <c r="F1568" s="40"/>
      <c r="G1568" s="40"/>
      <c r="H1568" s="40"/>
      <c r="I1568" s="51"/>
    </row>
    <row r="1569">
      <c r="B1569" s="48"/>
      <c r="C1569" s="3" t="s">
        <v>266</v>
      </c>
      <c r="I1569" s="36"/>
    </row>
    <row r="1570">
      <c r="B1570" s="48"/>
      <c r="I1570" s="36"/>
    </row>
    <row r="1571">
      <c r="B1571" s="48"/>
      <c r="C1571" s="7" t="s">
        <v>51</v>
      </c>
      <c r="I1571" s="36"/>
    </row>
    <row r="1572">
      <c r="B1572" s="48"/>
      <c r="I1572" s="36"/>
    </row>
    <row r="1573" ht="77.81205444335937" customHeight="1">
      <c r="B1573" s="49" t="s">
        <v>1187</v>
      </c>
      <c r="C1573" s="43" t="s">
        <v>264</v>
      </c>
      <c r="D1573" s="41" t="s">
        <v>1188</v>
      </c>
      <c r="E1573" s="40"/>
      <c r="F1573" s="40"/>
      <c r="G1573" s="40"/>
      <c r="H1573" s="40"/>
      <c r="I1573" s="51"/>
    </row>
    <row r="1574">
      <c r="B1574" s="48"/>
      <c r="C1574" s="3" t="s">
        <v>266</v>
      </c>
      <c r="I1574" s="36"/>
    </row>
    <row r="1575">
      <c r="B1575" s="48"/>
      <c r="I1575" s="36"/>
    </row>
    <row r="1576">
      <c r="B1576" s="48"/>
      <c r="C1576" s="44" t="s">
        <v>56</v>
      </c>
      <c r="I1576" s="36"/>
    </row>
    <row r="1577">
      <c r="B1577" s="48"/>
      <c r="I1577" s="36"/>
    </row>
    <row r="1578" ht="92.2781982421875" customHeight="1">
      <c r="B1578" s="49" t="s">
        <v>1189</v>
      </c>
      <c r="C1578" s="42" t="s">
        <v>47</v>
      </c>
      <c r="D1578" s="41" t="s">
        <v>1190</v>
      </c>
      <c r="E1578" s="40"/>
      <c r="F1578" s="40"/>
      <c r="G1578" s="40"/>
      <c r="H1578" s="40"/>
      <c r="I1578" s="51"/>
    </row>
    <row r="1579" ht="34.413623046875" customHeight="1">
      <c r="B1579" s="48"/>
      <c r="C1579" s="3" t="s">
        <v>460</v>
      </c>
      <c r="D1579" s="9" t="s">
        <v>1105</v>
      </c>
      <c r="I1579" s="36"/>
    </row>
    <row r="1580" ht="48.879766845703124" customHeight="1">
      <c r="B1580" s="48"/>
      <c r="C1580" s="3" t="s">
        <v>462</v>
      </c>
      <c r="D1580" s="9" t="s">
        <v>1106</v>
      </c>
      <c r="I1580" s="36"/>
    </row>
    <row r="1581" ht="19.947476196289063" customHeight="1">
      <c r="B1581" s="48"/>
      <c r="C1581" s="3" t="s">
        <v>1032</v>
      </c>
      <c r="D1581" s="9" t="s">
        <v>1033</v>
      </c>
      <c r="I1581" s="36"/>
    </row>
    <row r="1582" ht="19.947476196289063" customHeight="1">
      <c r="B1582" s="48"/>
      <c r="C1582" s="3" t="s">
        <v>1191</v>
      </c>
      <c r="D1582" s="9" t="s">
        <v>1192</v>
      </c>
      <c r="I1582" s="36"/>
    </row>
    <row r="1583">
      <c r="B1583" s="48"/>
      <c r="I1583" s="36"/>
    </row>
    <row r="1584">
      <c r="B1584" s="48"/>
      <c r="C1584" s="44" t="s">
        <v>56</v>
      </c>
      <c r="I1584" s="36"/>
    </row>
    <row r="1585">
      <c r="B1585" s="48"/>
      <c r="I1585" s="36"/>
    </row>
    <row r="1586" ht="19.947476196289063" customHeight="1">
      <c r="B1586" s="49" t="s">
        <v>1193</v>
      </c>
      <c r="C1586" s="42" t="s">
        <v>47</v>
      </c>
      <c r="D1586" s="41" t="s">
        <v>1194</v>
      </c>
      <c r="E1586" s="40"/>
      <c r="F1586" s="40"/>
      <c r="G1586" s="40"/>
      <c r="H1586" s="40"/>
      <c r="I1586" s="51"/>
    </row>
    <row r="1587" ht="19.947476196289063" customHeight="1">
      <c r="B1587" s="48"/>
      <c r="C1587" s="3" t="s">
        <v>1018</v>
      </c>
      <c r="D1587" s="9" t="s">
        <v>1108</v>
      </c>
      <c r="I1587" s="36"/>
    </row>
    <row r="1588" ht="34.413623046875" customHeight="1">
      <c r="B1588" s="48"/>
      <c r="C1588" s="3" t="s">
        <v>1020</v>
      </c>
      <c r="D1588" s="9" t="s">
        <v>1109</v>
      </c>
      <c r="I1588" s="36"/>
    </row>
    <row r="1589" ht="34.413623046875" customHeight="1">
      <c r="B1589" s="48"/>
      <c r="C1589" s="3" t="s">
        <v>1110</v>
      </c>
      <c r="D1589" s="9" t="s">
        <v>1195</v>
      </c>
      <c r="I1589" s="36"/>
    </row>
    <row r="1590">
      <c r="B1590" s="48"/>
      <c r="I1590" s="36"/>
    </row>
    <row r="1591">
      <c r="B1591" s="48"/>
      <c r="C1591" s="7" t="s">
        <v>51</v>
      </c>
      <c r="I1591" s="36"/>
    </row>
    <row r="1592">
      <c r="B1592" s="48"/>
      <c r="I1592" s="36"/>
    </row>
    <row r="1593" ht="63.34591064453125" customHeight="1">
      <c r="B1593" s="49" t="s">
        <v>1196</v>
      </c>
      <c r="C1593" s="42" t="s">
        <v>47</v>
      </c>
      <c r="D1593" s="41" t="s">
        <v>1197</v>
      </c>
      <c r="E1593" s="40"/>
      <c r="F1593" s="40"/>
      <c r="G1593" s="40"/>
      <c r="H1593" s="40"/>
      <c r="I1593" s="51"/>
    </row>
    <row r="1594" ht="19.947476196289063" customHeight="1">
      <c r="B1594" s="48"/>
      <c r="C1594" s="3" t="s">
        <v>1198</v>
      </c>
      <c r="D1594" s="9" t="s">
        <v>1199</v>
      </c>
      <c r="I1594" s="36"/>
    </row>
    <row r="1595" ht="34.413623046875" customHeight="1">
      <c r="B1595" s="48"/>
      <c r="C1595" s="3" t="s">
        <v>1026</v>
      </c>
      <c r="D1595" s="9" t="s">
        <v>1114</v>
      </c>
      <c r="I1595" s="36"/>
    </row>
    <row r="1596" ht="34.413623046875" customHeight="1">
      <c r="B1596" s="48"/>
      <c r="C1596" s="3" t="s">
        <v>1115</v>
      </c>
      <c r="D1596" s="9" t="s">
        <v>1200</v>
      </c>
      <c r="I1596" s="36"/>
    </row>
    <row r="1597" ht="150.1427734375" customHeight="1">
      <c r="B1597" s="48"/>
      <c r="C1597" s="3" t="s">
        <v>1117</v>
      </c>
      <c r="D1597" s="9" t="s">
        <v>1201</v>
      </c>
      <c r="I1597" s="36"/>
    </row>
    <row r="1598" ht="121.21048583984376" customHeight="1">
      <c r="B1598" s="48"/>
      <c r="C1598" s="3" t="s">
        <v>1120</v>
      </c>
      <c r="D1598" s="9" t="s">
        <v>1202</v>
      </c>
      <c r="I1598" s="36"/>
    </row>
    <row r="1599" ht="48.879766845703124" customHeight="1">
      <c r="B1599" s="48"/>
      <c r="C1599" s="3" t="s">
        <v>1036</v>
      </c>
      <c r="D1599" s="9" t="s">
        <v>1203</v>
      </c>
      <c r="I1599" s="36"/>
    </row>
    <row r="1600" ht="77.81205444335937" customHeight="1">
      <c r="B1600" s="48"/>
      <c r="C1600" s="3" t="s">
        <v>1204</v>
      </c>
      <c r="D1600" s="9" t="s">
        <v>1205</v>
      </c>
      <c r="I1600" s="36"/>
    </row>
    <row r="1601" ht="34.413623046875" customHeight="1">
      <c r="B1601" s="48"/>
      <c r="C1601" s="3" t="s">
        <v>1206</v>
      </c>
      <c r="D1601" s="9" t="s">
        <v>1207</v>
      </c>
      <c r="I1601" s="36"/>
    </row>
    <row r="1602" ht="19.947476196289063" customHeight="1">
      <c r="B1602" s="48"/>
      <c r="C1602" s="3" t="s">
        <v>1208</v>
      </c>
      <c r="D1602" s="9" t="s">
        <v>1209</v>
      </c>
      <c r="I1602" s="36"/>
    </row>
    <row r="1603" ht="34.413623046875" customHeight="1">
      <c r="B1603" s="48"/>
      <c r="C1603" s="3" t="s">
        <v>1210</v>
      </c>
      <c r="D1603" s="9" t="s">
        <v>1211</v>
      </c>
      <c r="I1603" s="36"/>
    </row>
    <row r="1604" ht="48.879766845703124" customHeight="1">
      <c r="B1604" s="48"/>
      <c r="C1604" s="3" t="s">
        <v>1212</v>
      </c>
      <c r="D1604" s="9" t="s">
        <v>1213</v>
      </c>
      <c r="I1604" s="36"/>
    </row>
    <row r="1605" ht="48.879766845703124" customHeight="1">
      <c r="B1605" s="48"/>
      <c r="C1605" s="3" t="s">
        <v>1214</v>
      </c>
      <c r="D1605" s="9" t="s">
        <v>1215</v>
      </c>
      <c r="I1605" s="36"/>
    </row>
    <row r="1606">
      <c r="B1606" s="48"/>
      <c r="I1606" s="36"/>
    </row>
    <row r="1607">
      <c r="B1607" s="48"/>
      <c r="C1607" s="44" t="s">
        <v>56</v>
      </c>
      <c r="I1607" s="36"/>
    </row>
    <row r="1608">
      <c r="B1608" s="48"/>
      <c r="I1608" s="36"/>
    </row>
    <row r="1609" ht="121.21048583984376" customHeight="1">
      <c r="B1609" s="49" t="s">
        <v>1123</v>
      </c>
      <c r="C1609" s="42" t="s">
        <v>47</v>
      </c>
      <c r="D1609" s="41" t="s">
        <v>1216</v>
      </c>
      <c r="E1609" s="40"/>
      <c r="F1609" s="40"/>
      <c r="G1609" s="40"/>
      <c r="H1609" s="40"/>
      <c r="I1609" s="51"/>
    </row>
    <row r="1610" ht="19.947476196289063" customHeight="1">
      <c r="B1610" s="48"/>
      <c r="C1610" s="3" t="s">
        <v>1125</v>
      </c>
      <c r="D1610" s="9" t="s">
        <v>1126</v>
      </c>
      <c r="I1610" s="36"/>
    </row>
    <row r="1611" ht="19.947476196289063" customHeight="1">
      <c r="B1611" s="48"/>
      <c r="C1611" s="3" t="s">
        <v>1127</v>
      </c>
      <c r="D1611" s="9" t="s">
        <v>1128</v>
      </c>
      <c r="I1611" s="36"/>
    </row>
    <row r="1612" ht="19.947476196289063" customHeight="1">
      <c r="B1612" s="48"/>
      <c r="C1612" s="3" t="s">
        <v>1129</v>
      </c>
      <c r="D1612" s="9" t="s">
        <v>1130</v>
      </c>
      <c r="I1612" s="36"/>
    </row>
    <row r="1613" ht="19.947476196289063" customHeight="1">
      <c r="B1613" s="48"/>
      <c r="C1613" s="3" t="s">
        <v>1131</v>
      </c>
      <c r="D1613" s="9" t="s">
        <v>1132</v>
      </c>
      <c r="I1613" s="36"/>
    </row>
    <row r="1614" ht="19.947476196289063" customHeight="1">
      <c r="B1614" s="48"/>
      <c r="C1614" s="3" t="s">
        <v>1133</v>
      </c>
      <c r="D1614" s="9" t="s">
        <v>1134</v>
      </c>
      <c r="I1614" s="36"/>
    </row>
    <row r="1615" ht="19.947476196289063" customHeight="1">
      <c r="B1615" s="48"/>
      <c r="C1615" s="3" t="s">
        <v>1135</v>
      </c>
      <c r="D1615" s="9" t="s">
        <v>1136</v>
      </c>
      <c r="I1615" s="36"/>
    </row>
    <row r="1616">
      <c r="B1616" s="48"/>
      <c r="I1616" s="36"/>
    </row>
    <row r="1617">
      <c r="B1617" s="48"/>
      <c r="C1617" s="44" t="s">
        <v>56</v>
      </c>
      <c r="I1617" s="36"/>
    </row>
    <row r="1618">
      <c r="B1618" s="48"/>
      <c r="I1618" s="36"/>
    </row>
    <row r="1619" ht="77.81205444335937" customHeight="1">
      <c r="B1619" s="49" t="s">
        <v>1217</v>
      </c>
      <c r="C1619" s="43" t="s">
        <v>264</v>
      </c>
      <c r="D1619" s="41" t="s">
        <v>1218</v>
      </c>
      <c r="E1619" s="40"/>
      <c r="F1619" s="40"/>
      <c r="G1619" s="40"/>
      <c r="H1619" s="40"/>
      <c r="I1619" s="51"/>
    </row>
    <row r="1620">
      <c r="B1620" s="48"/>
      <c r="C1620" s="3" t="s">
        <v>266</v>
      </c>
      <c r="I1620" s="36"/>
    </row>
    <row r="1621">
      <c r="B1621" s="48"/>
      <c r="I1621" s="36"/>
    </row>
    <row r="1622">
      <c r="B1622" s="48"/>
      <c r="C1622" s="44" t="s">
        <v>56</v>
      </c>
      <c r="I1622" s="36"/>
    </row>
    <row r="1623">
      <c r="B1623" s="48"/>
      <c r="I1623" s="36"/>
    </row>
    <row r="1624" ht="92.2781982421875" customHeight="1">
      <c r="B1624" s="49" t="s">
        <v>1219</v>
      </c>
      <c r="C1624" s="42" t="s">
        <v>47</v>
      </c>
      <c r="D1624" s="41" t="s">
        <v>1220</v>
      </c>
      <c r="E1624" s="40"/>
      <c r="F1624" s="40"/>
      <c r="G1624" s="40"/>
      <c r="H1624" s="40"/>
      <c r="I1624" s="51"/>
    </row>
    <row r="1625" ht="19.947476196289063" customHeight="1">
      <c r="B1625" s="48"/>
      <c r="C1625" s="3" t="s">
        <v>1221</v>
      </c>
      <c r="D1625" s="9" t="s">
        <v>1222</v>
      </c>
      <c r="I1625" s="36"/>
    </row>
    <row r="1626" ht="19.947476196289063" customHeight="1">
      <c r="B1626" s="48"/>
      <c r="C1626" s="3" t="s">
        <v>1223</v>
      </c>
      <c r="D1626" s="9" t="s">
        <v>1224</v>
      </c>
      <c r="I1626" s="36"/>
    </row>
    <row r="1627" ht="19.947476196289063" customHeight="1">
      <c r="B1627" s="48"/>
      <c r="C1627" s="3" t="s">
        <v>158</v>
      </c>
      <c r="D1627" s="9" t="s">
        <v>1225</v>
      </c>
      <c r="I1627" s="36"/>
    </row>
    <row r="1628" ht="19.947476196289063" customHeight="1">
      <c r="B1628" s="48"/>
      <c r="C1628" s="3" t="s">
        <v>1226</v>
      </c>
      <c r="D1628" s="9" t="s">
        <v>1227</v>
      </c>
      <c r="I1628" s="36"/>
    </row>
    <row r="1629">
      <c r="B1629" s="48"/>
      <c r="I1629" s="36"/>
    </row>
    <row r="1630">
      <c r="B1630" s="48"/>
      <c r="C1630" s="44" t="s">
        <v>56</v>
      </c>
      <c r="I1630" s="36"/>
    </row>
    <row r="1631">
      <c r="B1631" s="48"/>
      <c r="I1631" s="36"/>
    </row>
    <row r="1632" ht="48.879766845703124" customHeight="1">
      <c r="B1632" s="49" t="s">
        <v>1228</v>
      </c>
      <c r="C1632" s="42" t="s">
        <v>456</v>
      </c>
      <c r="D1632" s="41" t="s">
        <v>1229</v>
      </c>
      <c r="E1632" s="40"/>
      <c r="F1632" s="40"/>
      <c r="G1632" s="40"/>
      <c r="H1632" s="40"/>
      <c r="I1632" s="51"/>
    </row>
    <row r="1633" ht="19.947476196289063" customHeight="1">
      <c r="B1633" s="48"/>
      <c r="C1633" s="3" t="s">
        <v>1230</v>
      </c>
      <c r="D1633" s="9" t="s">
        <v>1231</v>
      </c>
      <c r="I1633" s="36"/>
    </row>
    <row r="1634" ht="19.947476196289063" customHeight="1">
      <c r="B1634" s="48"/>
      <c r="C1634" s="3" t="s">
        <v>1232</v>
      </c>
      <c r="D1634" s="9" t="s">
        <v>1233</v>
      </c>
      <c r="I1634" s="36"/>
    </row>
    <row r="1635" ht="19.947476196289063" customHeight="1">
      <c r="B1635" s="48"/>
      <c r="C1635" s="3" t="s">
        <v>447</v>
      </c>
      <c r="D1635" s="9" t="s">
        <v>1234</v>
      </c>
      <c r="I1635" s="36"/>
    </row>
    <row r="1636">
      <c r="B1636" s="48"/>
      <c r="I1636" s="36"/>
    </row>
    <row r="1637">
      <c r="B1637" s="48"/>
      <c r="C1637" s="44" t="s">
        <v>56</v>
      </c>
      <c r="I1637" s="36"/>
    </row>
    <row r="1638">
      <c r="B1638" s="48"/>
      <c r="I1638" s="36"/>
    </row>
    <row r="1639" ht="48.879766845703124" customHeight="1">
      <c r="B1639" s="49" t="s">
        <v>1235</v>
      </c>
      <c r="C1639" s="43" t="s">
        <v>264</v>
      </c>
      <c r="D1639" s="41" t="s">
        <v>1236</v>
      </c>
      <c r="E1639" s="40"/>
      <c r="F1639" s="40"/>
      <c r="G1639" s="40"/>
      <c r="H1639" s="40"/>
      <c r="I1639" s="51"/>
    </row>
    <row r="1640">
      <c r="B1640" s="48"/>
      <c r="C1640" s="3" t="s">
        <v>266</v>
      </c>
      <c r="I1640" s="36"/>
    </row>
    <row r="1641">
      <c r="B1641" s="48"/>
      <c r="I1641" s="36"/>
    </row>
    <row r="1642">
      <c r="B1642" s="48"/>
      <c r="C1642" s="44" t="s">
        <v>56</v>
      </c>
      <c r="I1642" s="36"/>
    </row>
    <row r="1643">
      <c r="B1643" s="48"/>
      <c r="I1643" s="36"/>
    </row>
    <row r="1644" ht="19.947476196289063" customHeight="1">
      <c r="B1644" s="49" t="s">
        <v>1237</v>
      </c>
      <c r="C1644" s="43" t="s">
        <v>264</v>
      </c>
      <c r="D1644" s="41" t="s">
        <v>1238</v>
      </c>
      <c r="E1644" s="40"/>
      <c r="F1644" s="40"/>
      <c r="G1644" s="40"/>
      <c r="H1644" s="40"/>
      <c r="I1644" s="51"/>
    </row>
    <row r="1645">
      <c r="B1645" s="48"/>
      <c r="C1645" s="3" t="s">
        <v>266</v>
      </c>
      <c r="I1645" s="36"/>
    </row>
    <row r="1646">
      <c r="B1646" s="48"/>
      <c r="I1646" s="36"/>
    </row>
    <row r="1647">
      <c r="B1647" s="48"/>
      <c r="C1647" s="44" t="s">
        <v>56</v>
      </c>
      <c r="I1647" s="36"/>
    </row>
    <row r="1648">
      <c r="B1648" s="48"/>
      <c r="I1648" s="36"/>
    </row>
    <row r="1649" ht="19.947476196289063" customHeight="1">
      <c r="B1649" s="49" t="s">
        <v>1239</v>
      </c>
      <c r="C1649" s="43" t="s">
        <v>264</v>
      </c>
      <c r="D1649" s="41" t="s">
        <v>1240</v>
      </c>
      <c r="E1649" s="40"/>
      <c r="F1649" s="40"/>
      <c r="G1649" s="40"/>
      <c r="H1649" s="40"/>
      <c r="I1649" s="51"/>
    </row>
    <row r="1650">
      <c r="B1650" s="48"/>
      <c r="C1650" s="3" t="s">
        <v>266</v>
      </c>
      <c r="I1650" s="36"/>
    </row>
    <row r="1651">
      <c r="B1651" s="48"/>
      <c r="I1651" s="36"/>
    </row>
    <row r="1652">
      <c r="B1652" s="48"/>
      <c r="C1652" s="44" t="s">
        <v>56</v>
      </c>
      <c r="I1652" s="36"/>
    </row>
    <row r="1653">
      <c r="B1653" s="48"/>
      <c r="I1653" s="36"/>
    </row>
    <row r="1654" ht="19.947476196289063" customHeight="1">
      <c r="B1654" s="49" t="s">
        <v>1241</v>
      </c>
      <c r="C1654" s="42" t="s">
        <v>47</v>
      </c>
      <c r="D1654" s="41" t="s">
        <v>1242</v>
      </c>
      <c r="E1654" s="40"/>
      <c r="F1654" s="40"/>
      <c r="G1654" s="40"/>
      <c r="H1654" s="40"/>
      <c r="I1654" s="51"/>
    </row>
    <row r="1655" ht="34.413623046875" customHeight="1">
      <c r="B1655" s="48"/>
      <c r="C1655" s="3" t="s">
        <v>1243</v>
      </c>
      <c r="D1655" s="9" t="s">
        <v>1244</v>
      </c>
      <c r="I1655" s="36"/>
    </row>
    <row r="1656" ht="19.947476196289063" customHeight="1">
      <c r="B1656" s="48"/>
      <c r="C1656" s="3" t="s">
        <v>1245</v>
      </c>
      <c r="D1656" s="9" t="s">
        <v>1246</v>
      </c>
      <c r="I1656" s="36"/>
    </row>
    <row r="1657" ht="34.413623046875" customHeight="1">
      <c r="B1657" s="48"/>
      <c r="C1657" s="3" t="s">
        <v>1247</v>
      </c>
      <c r="D1657" s="9" t="s">
        <v>1248</v>
      </c>
      <c r="I1657" s="36"/>
    </row>
    <row r="1658" ht="19.947476196289063" customHeight="1">
      <c r="B1658" s="48"/>
      <c r="C1658" s="3" t="s">
        <v>1249</v>
      </c>
      <c r="D1658" s="9" t="s">
        <v>1250</v>
      </c>
      <c r="I1658" s="36"/>
    </row>
    <row r="1659" ht="19.947476196289063" customHeight="1">
      <c r="B1659" s="48"/>
      <c r="C1659" s="3" t="s">
        <v>1251</v>
      </c>
      <c r="D1659" s="9" t="s">
        <v>1252</v>
      </c>
      <c r="I1659" s="36"/>
    </row>
    <row r="1660" ht="63.34591064453125" customHeight="1">
      <c r="B1660" s="48"/>
      <c r="C1660" s="3" t="s">
        <v>1253</v>
      </c>
      <c r="D1660" s="9" t="s">
        <v>1254</v>
      </c>
      <c r="I1660" s="36"/>
    </row>
    <row r="1661">
      <c r="B1661" s="48"/>
      <c r="I1661" s="36"/>
    </row>
    <row r="1662">
      <c r="B1662" s="48"/>
      <c r="C1662" s="44" t="s">
        <v>56</v>
      </c>
      <c r="I1662" s="36"/>
    </row>
    <row r="1663">
      <c r="B1663" s="48"/>
      <c r="I1663" s="36"/>
    </row>
    <row r="1664" ht="19.947476196289063" customHeight="1">
      <c r="B1664" s="49" t="s">
        <v>1255</v>
      </c>
      <c r="C1664" s="42" t="s">
        <v>47</v>
      </c>
      <c r="D1664" s="41" t="s">
        <v>1256</v>
      </c>
      <c r="E1664" s="40"/>
      <c r="F1664" s="40"/>
      <c r="G1664" s="40"/>
      <c r="H1664" s="40"/>
      <c r="I1664" s="51"/>
    </row>
    <row r="1665" ht="19.947476196289063" customHeight="1">
      <c r="B1665" s="48"/>
      <c r="C1665" s="3" t="s">
        <v>273</v>
      </c>
      <c r="D1665" s="9" t="s">
        <v>1257</v>
      </c>
      <c r="I1665" s="36"/>
    </row>
    <row r="1666" ht="63.34591064453125" customHeight="1">
      <c r="B1666" s="48"/>
      <c r="C1666" s="3" t="s">
        <v>1258</v>
      </c>
      <c r="D1666" s="9" t="s">
        <v>1259</v>
      </c>
      <c r="I1666" s="36"/>
    </row>
    <row r="1667" ht="63.34591064453125" customHeight="1">
      <c r="B1667" s="48"/>
      <c r="C1667" s="3" t="s">
        <v>1260</v>
      </c>
      <c r="D1667" s="9" t="s">
        <v>1261</v>
      </c>
      <c r="I1667" s="36"/>
    </row>
    <row r="1668">
      <c r="B1668" s="48"/>
      <c r="I1668" s="36"/>
    </row>
    <row r="1669">
      <c r="B1669" s="48"/>
      <c r="C1669" s="44" t="s">
        <v>56</v>
      </c>
      <c r="I1669" s="36"/>
    </row>
    <row r="1670">
      <c r="B1670" s="48"/>
      <c r="I1670" s="36"/>
    </row>
    <row r="1671" ht="63.34591064453125" customHeight="1">
      <c r="B1671" s="49" t="s">
        <v>1262</v>
      </c>
      <c r="C1671" s="43" t="s">
        <v>264</v>
      </c>
      <c r="D1671" s="41" t="s">
        <v>1263</v>
      </c>
      <c r="E1671" s="40"/>
      <c r="F1671" s="40"/>
      <c r="G1671" s="40"/>
      <c r="H1671" s="40"/>
      <c r="I1671" s="51"/>
    </row>
    <row r="1672">
      <c r="B1672" s="48"/>
      <c r="C1672" s="3" t="s">
        <v>266</v>
      </c>
      <c r="I1672" s="36"/>
    </row>
    <row r="1673">
      <c r="B1673" s="48"/>
      <c r="I1673" s="36"/>
    </row>
    <row r="1674">
      <c r="B1674" s="48"/>
      <c r="C1674" s="44" t="s">
        <v>56</v>
      </c>
      <c r="I1674" s="36"/>
    </row>
    <row r="1675">
      <c r="B1675" s="48"/>
      <c r="I1675" s="36"/>
    </row>
    <row r="1676" ht="19.947476196289063" customHeight="1">
      <c r="B1676" s="49" t="s">
        <v>1264</v>
      </c>
      <c r="C1676" s="42" t="s">
        <v>47</v>
      </c>
      <c r="D1676" s="41" t="s">
        <v>1265</v>
      </c>
      <c r="E1676" s="40"/>
      <c r="F1676" s="40"/>
      <c r="G1676" s="40"/>
      <c r="H1676" s="40"/>
      <c r="I1676" s="51"/>
    </row>
    <row r="1677" ht="77.81205444335937" customHeight="1">
      <c r="B1677" s="48"/>
      <c r="C1677" s="3" t="s">
        <v>1204</v>
      </c>
      <c r="D1677" s="9" t="s">
        <v>1205</v>
      </c>
      <c r="I1677" s="36"/>
    </row>
    <row r="1678" ht="19.947476196289063" customHeight="1">
      <c r="B1678" s="48"/>
      <c r="C1678" s="3" t="s">
        <v>1266</v>
      </c>
      <c r="D1678" s="9" t="s">
        <v>1267</v>
      </c>
      <c r="I1678" s="36"/>
    </row>
    <row r="1679" ht="63.34591064453125" customHeight="1">
      <c r="B1679" s="48"/>
      <c r="C1679" s="3" t="s">
        <v>1268</v>
      </c>
      <c r="D1679" s="9" t="s">
        <v>1269</v>
      </c>
      <c r="I1679" s="36"/>
    </row>
    <row r="1680" ht="19.947476196289063" customHeight="1">
      <c r="B1680" s="48"/>
      <c r="C1680" s="3" t="s">
        <v>1198</v>
      </c>
      <c r="D1680" s="9" t="s">
        <v>1199</v>
      </c>
      <c r="I1680" s="36"/>
    </row>
    <row r="1681" ht="121.21048583984376" customHeight="1">
      <c r="B1681" s="48"/>
      <c r="C1681" s="3" t="s">
        <v>1120</v>
      </c>
      <c r="D1681" s="9" t="s">
        <v>1270</v>
      </c>
      <c r="I1681" s="36"/>
    </row>
    <row r="1682" ht="164.6089111328125" customHeight="1">
      <c r="B1682" s="48"/>
      <c r="C1682" s="3" t="s">
        <v>1271</v>
      </c>
      <c r="D1682" s="9" t="s">
        <v>1272</v>
      </c>
      <c r="I1682" s="36"/>
    </row>
    <row r="1683" ht="77.81205444335937" customHeight="1">
      <c r="B1683" s="48"/>
      <c r="C1683" s="3" t="s">
        <v>1273</v>
      </c>
      <c r="D1683" s="9" t="s">
        <v>1274</v>
      </c>
      <c r="I1683" s="36"/>
    </row>
    <row r="1684" ht="77.81205444335937" customHeight="1">
      <c r="B1684" s="48"/>
      <c r="C1684" s="3" t="s">
        <v>1275</v>
      </c>
      <c r="D1684" s="9" t="s">
        <v>1276</v>
      </c>
      <c r="I1684" s="36"/>
    </row>
    <row r="1685" ht="34.413623046875" customHeight="1">
      <c r="B1685" s="48"/>
      <c r="C1685" s="3" t="s">
        <v>1214</v>
      </c>
      <c r="D1685" s="9" t="s">
        <v>1277</v>
      </c>
      <c r="I1685" s="36"/>
    </row>
    <row r="1686" ht="34.413623046875" customHeight="1">
      <c r="B1686" s="48"/>
      <c r="C1686" s="3" t="s">
        <v>1278</v>
      </c>
      <c r="D1686" s="9" t="s">
        <v>1279</v>
      </c>
      <c r="I1686" s="36"/>
    </row>
    <row r="1687">
      <c r="B1687" s="48"/>
      <c r="I1687" s="36"/>
    </row>
    <row r="1688">
      <c r="B1688" s="48"/>
      <c r="C1688" s="44" t="s">
        <v>56</v>
      </c>
      <c r="I1688" s="36"/>
    </row>
    <row r="1689">
      <c r="B1689" s="48"/>
      <c r="I1689" s="36"/>
    </row>
    <row r="1690" ht="34.413623046875" customHeight="1">
      <c r="B1690" s="49" t="s">
        <v>1055</v>
      </c>
      <c r="C1690" s="43" t="s">
        <v>264</v>
      </c>
      <c r="D1690" s="41" t="s">
        <v>1280</v>
      </c>
      <c r="E1690" s="40"/>
      <c r="F1690" s="40"/>
      <c r="G1690" s="40"/>
      <c r="H1690" s="40"/>
      <c r="I1690" s="51"/>
    </row>
    <row r="1691">
      <c r="B1691" s="48"/>
      <c r="C1691" s="3" t="s">
        <v>266</v>
      </c>
      <c r="I1691" s="36"/>
    </row>
    <row r="1692">
      <c r="B1692" s="48"/>
      <c r="I1692" s="36"/>
    </row>
    <row r="1693">
      <c r="B1693" s="48"/>
      <c r="C1693" s="7" t="s">
        <v>51</v>
      </c>
      <c r="I1693" s="36"/>
    </row>
    <row r="1694">
      <c r="B1694" s="50"/>
      <c r="C1694" s="31"/>
      <c r="D1694" s="31"/>
      <c r="E1694" s="31"/>
      <c r="F1694" s="31"/>
      <c r="G1694" s="31"/>
      <c r="H1694" s="31"/>
      <c r="I1694" s="37"/>
    </row>
    <row r="1695"/>
    <row r="1696">
      <c r="B1696" s="4" t="s">
        <v>78</v>
      </c>
    </row>
    <row r="1697" ht="19.947476196289063" customHeight="1">
      <c r="B1697" s="32" t="s">
        <v>1281</v>
      </c>
      <c r="C1697" s="46" t="s">
        <v>1282</v>
      </c>
      <c r="D1697" s="30"/>
      <c r="E1697" s="30"/>
      <c r="F1697" s="30"/>
      <c r="G1697" s="30"/>
      <c r="H1697" s="30"/>
      <c r="I1697" s="35"/>
      <c r="J1697" s="39" t="str">
        <f>HYPERLINK("#'Ändringshistorik'!C20", "Ändringshistorik: [12]")</f>
        <v>Ändringshistorik: [12]</v>
      </c>
    </row>
    <row r="1698" ht="19.947476196289063" customHeight="1">
      <c r="B1698" s="58" t="s">
        <v>1283</v>
      </c>
      <c r="C1698" s="41" t="s">
        <v>1284</v>
      </c>
      <c r="D1698" s="40"/>
      <c r="I1698" s="36"/>
    </row>
    <row r="1699" ht="19.947476196289063" customHeight="1">
      <c r="B1699" s="58" t="s">
        <v>1285</v>
      </c>
      <c r="C1699" s="41" t="s">
        <v>1286</v>
      </c>
      <c r="D1699" s="40"/>
      <c r="I1699" s="36"/>
    </row>
    <row r="1700" ht="19.947476196289063" customHeight="1">
      <c r="B1700" s="58" t="s">
        <v>1287</v>
      </c>
      <c r="C1700" s="41" t="s">
        <v>1288</v>
      </c>
      <c r="D1700" s="40"/>
      <c r="I1700" s="36"/>
    </row>
    <row r="1701" ht="34.413623046875" customHeight="1">
      <c r="B1701" s="58" t="s">
        <v>1289</v>
      </c>
      <c r="C1701" s="41" t="s">
        <v>1290</v>
      </c>
      <c r="D1701" s="40"/>
      <c r="I1701" s="36"/>
    </row>
    <row r="1702" ht="34.413623046875" customHeight="1">
      <c r="B1702" s="58" t="s">
        <v>1291</v>
      </c>
      <c r="C1702" s="41" t="s">
        <v>1292</v>
      </c>
      <c r="D1702" s="40"/>
      <c r="I1702" s="36"/>
    </row>
    <row r="1703" ht="34.413623046875" customHeight="1">
      <c r="B1703" s="58" t="s">
        <v>1293</v>
      </c>
      <c r="C1703" s="41" t="s">
        <v>1294</v>
      </c>
      <c r="D1703" s="40"/>
      <c r="I1703" s="36"/>
    </row>
    <row r="1704" ht="34.413623046875" customHeight="1">
      <c r="B1704" s="58" t="s">
        <v>1295</v>
      </c>
      <c r="C1704" s="41" t="s">
        <v>1296</v>
      </c>
      <c r="D1704" s="40"/>
      <c r="I1704" s="36"/>
    </row>
    <row r="1705" ht="34.413623046875" customHeight="1">
      <c r="B1705" s="58" t="s">
        <v>1297</v>
      </c>
      <c r="C1705" s="41" t="s">
        <v>1298</v>
      </c>
      <c r="D1705" s="40"/>
      <c r="I1705" s="36"/>
    </row>
    <row r="1706" ht="34.413623046875" customHeight="1">
      <c r="B1706" s="58" t="s">
        <v>1299</v>
      </c>
      <c r="C1706" s="41" t="s">
        <v>1300</v>
      </c>
      <c r="D1706" s="40"/>
      <c r="I1706" s="36"/>
    </row>
    <row r="1707" ht="34.413623046875" customHeight="1">
      <c r="B1707" s="58" t="s">
        <v>1301</v>
      </c>
      <c r="C1707" s="41" t="s">
        <v>1302</v>
      </c>
      <c r="D1707" s="40"/>
      <c r="I1707" s="36"/>
    </row>
    <row r="1708" ht="34.413623046875" customHeight="1">
      <c r="B1708" s="58" t="s">
        <v>1303</v>
      </c>
      <c r="C1708" s="41" t="s">
        <v>1304</v>
      </c>
      <c r="D1708" s="40"/>
      <c r="I1708" s="36"/>
    </row>
    <row r="1709" ht="34.413623046875" customHeight="1">
      <c r="B1709" s="58" t="s">
        <v>1305</v>
      </c>
      <c r="C1709" s="41" t="s">
        <v>1306</v>
      </c>
      <c r="D1709" s="40"/>
      <c r="I1709" s="36"/>
    </row>
    <row r="1710" ht="19.947476196289063" customHeight="1">
      <c r="B1710" s="58" t="s">
        <v>1307</v>
      </c>
      <c r="C1710" s="41" t="s">
        <v>1308</v>
      </c>
      <c r="D1710" s="40"/>
      <c r="I1710" s="36"/>
    </row>
    <row r="1711" ht="19.947476196289063" customHeight="1">
      <c r="B1711" s="58" t="s">
        <v>1309</v>
      </c>
      <c r="C1711" s="41" t="s">
        <v>1310</v>
      </c>
      <c r="D1711" s="40"/>
      <c r="I1711" s="36"/>
    </row>
    <row r="1712" ht="34.413623046875" customHeight="1">
      <c r="B1712" s="58" t="s">
        <v>1311</v>
      </c>
      <c r="C1712" s="41" t="s">
        <v>1312</v>
      </c>
      <c r="D1712" s="40"/>
      <c r="I1712" s="36"/>
    </row>
    <row r="1713" ht="19.947476196289063" customHeight="1">
      <c r="B1713" s="58" t="s">
        <v>1313</v>
      </c>
      <c r="C1713" s="41" t="s">
        <v>1314</v>
      </c>
      <c r="D1713" s="40"/>
      <c r="I1713" s="36"/>
    </row>
    <row r="1714" ht="34.413623046875" customHeight="1">
      <c r="B1714" s="58" t="s">
        <v>1315</v>
      </c>
      <c r="C1714" s="41" t="s">
        <v>1316</v>
      </c>
      <c r="D1714" s="40"/>
      <c r="I1714" s="36"/>
    </row>
    <row r="1715" ht="19.947476196289063" customHeight="1">
      <c r="B1715" s="58" t="s">
        <v>1317</v>
      </c>
      <c r="C1715" s="41" t="s">
        <v>1318</v>
      </c>
      <c r="D1715" s="40"/>
      <c r="I1715" s="36"/>
    </row>
    <row r="1716" ht="34.413623046875" customHeight="1">
      <c r="B1716" s="58" t="s">
        <v>1319</v>
      </c>
      <c r="C1716" s="41" t="s">
        <v>1320</v>
      </c>
      <c r="D1716" s="40"/>
      <c r="I1716" s="36"/>
    </row>
    <row r="1717" ht="34.413623046875" customHeight="1">
      <c r="B1717" s="58" t="s">
        <v>1321</v>
      </c>
      <c r="C1717" s="41" t="s">
        <v>1322</v>
      </c>
      <c r="D1717" s="40"/>
      <c r="I1717" s="36"/>
    </row>
    <row r="1718" ht="34.413623046875" customHeight="1">
      <c r="B1718" s="58" t="s">
        <v>1323</v>
      </c>
      <c r="C1718" s="41" t="s">
        <v>1324</v>
      </c>
      <c r="D1718" s="40"/>
      <c r="I1718" s="36"/>
    </row>
    <row r="1719" ht="19.947476196289063" customHeight="1">
      <c r="B1719" s="58" t="s">
        <v>1325</v>
      </c>
      <c r="C1719" s="41" t="s">
        <v>1326</v>
      </c>
      <c r="D1719" s="40"/>
      <c r="I1719" s="36"/>
    </row>
    <row r="1720" ht="19.947476196289063" customHeight="1">
      <c r="B1720" s="58" t="s">
        <v>1327</v>
      </c>
      <c r="C1720" s="41" t="s">
        <v>1328</v>
      </c>
      <c r="D1720" s="40"/>
      <c r="I1720" s="36"/>
    </row>
    <row r="1721" ht="19.947476196289063" customHeight="1">
      <c r="B1721" s="58" t="s">
        <v>1329</v>
      </c>
      <c r="C1721" s="41" t="s">
        <v>1330</v>
      </c>
      <c r="D1721" s="40"/>
      <c r="I1721" s="36"/>
    </row>
    <row r="1722" ht="34.413623046875" customHeight="1">
      <c r="B1722" s="58" t="s">
        <v>1331</v>
      </c>
      <c r="C1722" s="41" t="s">
        <v>1332</v>
      </c>
      <c r="D1722" s="40"/>
      <c r="I1722" s="36"/>
    </row>
    <row r="1723" ht="48.879766845703124" customHeight="1">
      <c r="B1723" s="58" t="s">
        <v>1333</v>
      </c>
      <c r="C1723" s="41" t="s">
        <v>1334</v>
      </c>
      <c r="D1723" s="40"/>
      <c r="I1723" s="36"/>
    </row>
    <row r="1724" ht="34.413623046875" customHeight="1">
      <c r="B1724" s="58" t="s">
        <v>1335</v>
      </c>
      <c r="C1724" s="41" t="s">
        <v>1336</v>
      </c>
      <c r="D1724" s="40"/>
      <c r="I1724" s="36"/>
    </row>
    <row r="1725" ht="19.947476196289063" customHeight="1">
      <c r="B1725" s="58" t="s">
        <v>1337</v>
      </c>
      <c r="C1725" s="41" t="s">
        <v>1088</v>
      </c>
      <c r="D1725" s="40"/>
      <c r="I1725" s="36"/>
    </row>
    <row r="1726" ht="19.947476196289063" customHeight="1">
      <c r="B1726" s="58" t="s">
        <v>1338</v>
      </c>
      <c r="C1726" s="41" t="s">
        <v>1339</v>
      </c>
      <c r="D1726" s="40"/>
      <c r="I1726" s="36"/>
    </row>
    <row r="1727" ht="19.947476196289063" customHeight="1">
      <c r="B1727" s="58" t="s">
        <v>1340</v>
      </c>
      <c r="C1727" s="41" t="s">
        <v>1341</v>
      </c>
      <c r="D1727" s="40"/>
      <c r="I1727" s="36"/>
    </row>
    <row r="1728" ht="19.947476196289063" customHeight="1">
      <c r="B1728" s="58" t="s">
        <v>1342</v>
      </c>
      <c r="C1728" s="41" t="s">
        <v>1343</v>
      </c>
      <c r="D1728" s="40"/>
      <c r="I1728" s="36"/>
    </row>
    <row r="1729" ht="19.947476196289063" customHeight="1">
      <c r="B1729" s="59" t="s">
        <v>1344</v>
      </c>
      <c r="C1729" s="56" t="s">
        <v>1343</v>
      </c>
      <c r="D1729" s="57"/>
      <c r="E1729" s="31"/>
      <c r="F1729" s="31"/>
      <c r="G1729" s="31"/>
      <c r="H1729" s="31"/>
      <c r="I1729" s="37"/>
    </row>
    <row r="1730"/>
    <row r="1731"/>
    <row r="1732"/>
    <row r="1733" ht="48.879766845703124" customHeight="1">
      <c r="A1733" s="9" t="s">
        <v>19</v>
      </c>
    </row>
    <row r="1734">
      <c r="A1734" s="38" t="s">
        <v>1345</v>
      </c>
      <c r="B1734" s="4" t="s">
        <v>45</v>
      </c>
      <c r="J1734" s="39" t="str">
        <f>HYPERLINK("#'Ändringshistorik'!C26", "Ändringshistorik: [18] ,[22] ,[23] ,[24]")</f>
        <v>Ändringshistorik: [18] ,[22] ,[23] ,[24]</v>
      </c>
    </row>
    <row r="1735" ht="77.81205444335937" customHeight="1">
      <c r="B1735" s="47" t="s">
        <v>1346</v>
      </c>
      <c r="C1735" s="60" t="s">
        <v>264</v>
      </c>
      <c r="D1735" s="46" t="s">
        <v>1347</v>
      </c>
      <c r="E1735" s="30"/>
      <c r="F1735" s="30"/>
      <c r="G1735" s="30"/>
      <c r="H1735" s="30"/>
      <c r="I1735" s="35"/>
    </row>
    <row r="1736">
      <c r="B1736" s="48"/>
      <c r="C1736" s="3" t="s">
        <v>266</v>
      </c>
      <c r="I1736" s="36"/>
    </row>
    <row r="1737">
      <c r="B1737" s="48"/>
      <c r="I1737" s="36"/>
    </row>
    <row r="1738">
      <c r="B1738" s="48"/>
      <c r="C1738" s="7" t="s">
        <v>51</v>
      </c>
      <c r="I1738" s="36"/>
    </row>
    <row r="1739">
      <c r="B1739" s="48"/>
      <c r="I1739" s="36"/>
    </row>
    <row r="1740" ht="34.413623046875" customHeight="1">
      <c r="B1740" s="49" t="s">
        <v>1052</v>
      </c>
      <c r="C1740" s="42" t="s">
        <v>47</v>
      </c>
      <c r="D1740" s="41" t="s">
        <v>1348</v>
      </c>
      <c r="E1740" s="40"/>
      <c r="F1740" s="40"/>
      <c r="G1740" s="40"/>
      <c r="H1740" s="40"/>
      <c r="I1740" s="51"/>
    </row>
    <row r="1741" ht="63.34591064453125" customHeight="1">
      <c r="B1741" s="48"/>
      <c r="C1741" s="3" t="s">
        <v>1349</v>
      </c>
      <c r="D1741" s="9" t="s">
        <v>1350</v>
      </c>
      <c r="I1741" s="36"/>
    </row>
    <row r="1742" ht="34.413623046875" customHeight="1">
      <c r="B1742" s="48"/>
      <c r="C1742" s="3" t="s">
        <v>1351</v>
      </c>
      <c r="D1742" s="9" t="s">
        <v>1352</v>
      </c>
      <c r="I1742" s="36"/>
    </row>
    <row r="1743" ht="19.947476196289063" customHeight="1">
      <c r="B1743" s="48"/>
      <c r="C1743" s="3" t="s">
        <v>273</v>
      </c>
      <c r="D1743" s="9" t="s">
        <v>603</v>
      </c>
      <c r="I1743" s="36"/>
    </row>
    <row r="1744" ht="19.947476196289063" customHeight="1">
      <c r="B1744" s="48"/>
      <c r="C1744" s="3" t="s">
        <v>1353</v>
      </c>
      <c r="D1744" s="9" t="s">
        <v>1354</v>
      </c>
      <c r="I1744" s="36"/>
    </row>
    <row r="1745">
      <c r="B1745" s="48"/>
      <c r="I1745" s="36"/>
    </row>
    <row r="1746">
      <c r="B1746" s="48"/>
      <c r="C1746" s="7" t="s">
        <v>51</v>
      </c>
      <c r="I1746" s="36"/>
    </row>
    <row r="1747">
      <c r="B1747" s="48"/>
      <c r="I1747" s="36"/>
    </row>
    <row r="1748" ht="19.947476196289063" customHeight="1">
      <c r="B1748" s="49" t="s">
        <v>1355</v>
      </c>
      <c r="C1748" s="43" t="s">
        <v>264</v>
      </c>
      <c r="D1748" s="41" t="s">
        <v>1356</v>
      </c>
      <c r="E1748" s="40"/>
      <c r="F1748" s="40"/>
      <c r="G1748" s="40"/>
      <c r="H1748" s="40"/>
      <c r="I1748" s="51"/>
    </row>
    <row r="1749">
      <c r="B1749" s="48"/>
      <c r="C1749" s="3" t="s">
        <v>266</v>
      </c>
      <c r="I1749" s="36"/>
    </row>
    <row r="1750">
      <c r="B1750" s="48"/>
      <c r="I1750" s="36"/>
    </row>
    <row r="1751">
      <c r="B1751" s="48"/>
      <c r="C1751" s="44" t="s">
        <v>56</v>
      </c>
      <c r="I1751" s="36"/>
    </row>
    <row r="1752">
      <c r="B1752" s="48"/>
      <c r="I1752" s="36"/>
    </row>
    <row r="1753" ht="19.947476196289063" customHeight="1">
      <c r="B1753" s="49" t="s">
        <v>1357</v>
      </c>
      <c r="C1753" s="42" t="s">
        <v>47</v>
      </c>
      <c r="D1753" s="41" t="s">
        <v>1358</v>
      </c>
      <c r="E1753" s="40"/>
      <c r="F1753" s="40"/>
      <c r="G1753" s="40"/>
      <c r="H1753" s="40"/>
      <c r="I1753" s="51"/>
    </row>
    <row r="1754" ht="19.947476196289063" customHeight="1">
      <c r="B1754" s="48"/>
      <c r="C1754" s="3" t="s">
        <v>1359</v>
      </c>
      <c r="D1754" s="9" t="s">
        <v>1360</v>
      </c>
      <c r="I1754" s="36"/>
    </row>
    <row r="1755" ht="63.34591064453125" customHeight="1">
      <c r="B1755" s="48"/>
      <c r="C1755" s="3" t="s">
        <v>1361</v>
      </c>
      <c r="D1755" s="9" t="s">
        <v>1362</v>
      </c>
      <c r="I1755" s="36"/>
    </row>
    <row r="1756" ht="63.34591064453125" customHeight="1">
      <c r="B1756" s="48"/>
      <c r="C1756" s="3" t="s">
        <v>1363</v>
      </c>
      <c r="D1756" s="9" t="s">
        <v>1364</v>
      </c>
      <c r="I1756" s="36"/>
    </row>
    <row r="1757" ht="48.879766845703124" customHeight="1">
      <c r="B1757" s="48"/>
      <c r="C1757" s="3" t="s">
        <v>1365</v>
      </c>
      <c r="D1757" s="9" t="s">
        <v>1366</v>
      </c>
      <c r="I1757" s="36"/>
    </row>
    <row r="1758" ht="48.879766845703124" customHeight="1">
      <c r="B1758" s="48"/>
      <c r="C1758" s="3" t="s">
        <v>1367</v>
      </c>
      <c r="D1758" s="9" t="s">
        <v>1368</v>
      </c>
      <c r="I1758" s="36"/>
    </row>
    <row r="1759" ht="34.413623046875" customHeight="1">
      <c r="B1759" s="48"/>
      <c r="C1759" s="3" t="s">
        <v>1369</v>
      </c>
      <c r="D1759" s="9" t="s">
        <v>1370</v>
      </c>
      <c r="I1759" s="36"/>
    </row>
    <row r="1760" ht="34.413623046875" customHeight="1">
      <c r="B1760" s="48"/>
      <c r="C1760" s="3" t="s">
        <v>1371</v>
      </c>
      <c r="D1760" s="9" t="s">
        <v>1372</v>
      </c>
      <c r="I1760" s="36"/>
    </row>
    <row r="1761" ht="34.413623046875" customHeight="1">
      <c r="B1761" s="48"/>
      <c r="C1761" s="3" t="s">
        <v>1373</v>
      </c>
      <c r="D1761" s="9" t="s">
        <v>1374</v>
      </c>
      <c r="I1761" s="36"/>
    </row>
    <row r="1762" ht="19.947476196289063" customHeight="1">
      <c r="B1762" s="48"/>
      <c r="C1762" s="3" t="s">
        <v>1375</v>
      </c>
      <c r="D1762" s="9" t="s">
        <v>1376</v>
      </c>
      <c r="I1762" s="36"/>
    </row>
    <row r="1763" ht="19.947476196289063" customHeight="1">
      <c r="B1763" s="48"/>
      <c r="C1763" s="3" t="s">
        <v>1377</v>
      </c>
      <c r="D1763" s="9" t="s">
        <v>1378</v>
      </c>
      <c r="I1763" s="36"/>
    </row>
    <row r="1764" ht="34.413623046875" customHeight="1">
      <c r="B1764" s="48"/>
      <c r="C1764" s="3" t="s">
        <v>1379</v>
      </c>
      <c r="D1764" s="9" t="s">
        <v>1380</v>
      </c>
      <c r="I1764" s="36"/>
    </row>
    <row r="1765" ht="19.947476196289063" customHeight="1">
      <c r="B1765" s="48"/>
      <c r="C1765" s="3" t="s">
        <v>1381</v>
      </c>
      <c r="D1765" s="9" t="s">
        <v>1382</v>
      </c>
      <c r="I1765" s="36"/>
    </row>
    <row r="1766" ht="19.947476196289063" customHeight="1">
      <c r="B1766" s="48"/>
      <c r="C1766" s="3" t="s">
        <v>1383</v>
      </c>
      <c r="D1766" s="9" t="s">
        <v>1384</v>
      </c>
      <c r="I1766" s="36"/>
    </row>
    <row r="1767" ht="19.947476196289063" customHeight="1">
      <c r="B1767" s="48"/>
      <c r="C1767" s="3" t="s">
        <v>1385</v>
      </c>
      <c r="D1767" s="9" t="s">
        <v>1386</v>
      </c>
      <c r="I1767" s="36"/>
    </row>
    <row r="1768" ht="19.947476196289063" customHeight="1">
      <c r="B1768" s="48"/>
      <c r="C1768" s="3" t="s">
        <v>1387</v>
      </c>
      <c r="D1768" s="9" t="s">
        <v>1388</v>
      </c>
      <c r="I1768" s="36"/>
    </row>
    <row r="1769">
      <c r="B1769" s="48"/>
      <c r="I1769" s="36"/>
    </row>
    <row r="1770">
      <c r="B1770" s="48"/>
      <c r="C1770" s="44" t="s">
        <v>56</v>
      </c>
      <c r="I1770" s="36"/>
    </row>
    <row r="1771">
      <c r="B1771" s="48"/>
      <c r="I1771" s="36"/>
    </row>
    <row r="1772" ht="19.947476196289063" customHeight="1">
      <c r="B1772" s="49" t="s">
        <v>1389</v>
      </c>
      <c r="C1772" s="43" t="s">
        <v>264</v>
      </c>
      <c r="D1772" s="41" t="s">
        <v>1390</v>
      </c>
      <c r="E1772" s="40"/>
      <c r="F1772" s="40"/>
      <c r="G1772" s="40"/>
      <c r="H1772" s="40"/>
      <c r="I1772" s="51"/>
    </row>
    <row r="1773">
      <c r="B1773" s="48"/>
      <c r="C1773" s="3" t="s">
        <v>266</v>
      </c>
      <c r="I1773" s="36"/>
    </row>
    <row r="1774">
      <c r="B1774" s="48"/>
      <c r="I1774" s="36"/>
    </row>
    <row r="1775">
      <c r="B1775" s="48"/>
      <c r="C1775" s="44" t="s">
        <v>56</v>
      </c>
      <c r="I1775" s="36"/>
    </row>
    <row r="1776">
      <c r="B1776" s="48"/>
      <c r="I1776" s="36"/>
    </row>
    <row r="1777" ht="19.947477722167967" customHeight="1">
      <c r="B1777" s="49" t="s">
        <v>1391</v>
      </c>
      <c r="C1777" s="42" t="s">
        <v>456</v>
      </c>
      <c r="D1777" s="41" t="s">
        <v>1392</v>
      </c>
      <c r="E1777" s="40"/>
      <c r="F1777" s="40"/>
      <c r="G1777" s="40"/>
      <c r="H1777" s="40"/>
      <c r="I1777" s="51"/>
    </row>
    <row r="1778" ht="34.413623046875" customHeight="1">
      <c r="B1778" s="48"/>
      <c r="C1778" s="3" t="s">
        <v>1393</v>
      </c>
      <c r="D1778" s="9" t="s">
        <v>1394</v>
      </c>
      <c r="I1778" s="36"/>
    </row>
    <row r="1779" ht="48.879766845703124" customHeight="1">
      <c r="B1779" s="48"/>
      <c r="C1779" s="3" t="s">
        <v>1395</v>
      </c>
      <c r="D1779" s="9" t="s">
        <v>1396</v>
      </c>
      <c r="I1779" s="36"/>
    </row>
    <row r="1780" ht="34.413623046875" customHeight="1">
      <c r="B1780" s="48"/>
      <c r="C1780" s="3" t="s">
        <v>1397</v>
      </c>
      <c r="D1780" s="9" t="s">
        <v>1398</v>
      </c>
      <c r="I1780" s="36"/>
    </row>
    <row r="1781" ht="19.947477722167967" customHeight="1">
      <c r="B1781" s="48"/>
      <c r="C1781" s="3" t="s">
        <v>1223</v>
      </c>
      <c r="D1781" s="9" t="s">
        <v>1399</v>
      </c>
      <c r="I1781" s="36"/>
    </row>
    <row r="1782" ht="19.947477722167967" customHeight="1">
      <c r="B1782" s="48"/>
      <c r="C1782" s="3" t="s">
        <v>1400</v>
      </c>
      <c r="D1782" s="9" t="s">
        <v>1401</v>
      </c>
      <c r="I1782" s="36"/>
    </row>
    <row r="1783">
      <c r="B1783" s="48"/>
      <c r="I1783" s="36"/>
    </row>
    <row r="1784">
      <c r="B1784" s="48"/>
      <c r="C1784" s="44" t="s">
        <v>56</v>
      </c>
      <c r="I1784" s="36"/>
    </row>
    <row r="1785">
      <c r="B1785" s="48"/>
      <c r="I1785" s="36"/>
    </row>
    <row r="1786" ht="19.947477722167967" customHeight="1">
      <c r="B1786" s="49" t="s">
        <v>1402</v>
      </c>
      <c r="C1786" s="42" t="s">
        <v>47</v>
      </c>
      <c r="D1786" s="41" t="s">
        <v>1403</v>
      </c>
      <c r="E1786" s="40"/>
      <c r="F1786" s="40"/>
      <c r="G1786" s="40"/>
      <c r="H1786" s="40"/>
      <c r="I1786" s="51"/>
    </row>
    <row r="1787" ht="19.947476196289063" customHeight="1">
      <c r="B1787" s="48"/>
      <c r="C1787" s="3" t="s">
        <v>1404</v>
      </c>
      <c r="D1787" s="9" t="s">
        <v>1405</v>
      </c>
      <c r="I1787" s="36"/>
    </row>
    <row r="1788" ht="19.947476196289063" customHeight="1">
      <c r="B1788" s="48"/>
      <c r="C1788" s="3" t="s">
        <v>273</v>
      </c>
      <c r="D1788" s="9" t="s">
        <v>603</v>
      </c>
      <c r="I1788" s="36"/>
    </row>
    <row r="1789" ht="19.947476196289063" customHeight="1">
      <c r="B1789" s="48"/>
      <c r="C1789" s="3" t="s">
        <v>1406</v>
      </c>
      <c r="D1789" s="9" t="s">
        <v>1407</v>
      </c>
      <c r="I1789" s="36"/>
    </row>
    <row r="1790">
      <c r="B1790" s="48"/>
      <c r="I1790" s="36"/>
    </row>
    <row r="1791">
      <c r="B1791" s="48"/>
      <c r="C1791" s="44" t="s">
        <v>56</v>
      </c>
      <c r="I1791" s="36"/>
    </row>
    <row r="1792">
      <c r="B1792" s="48"/>
      <c r="I1792" s="36"/>
    </row>
    <row r="1793" ht="19.947477722167967" customHeight="1">
      <c r="B1793" s="49" t="s">
        <v>1408</v>
      </c>
      <c r="C1793" s="42" t="s">
        <v>456</v>
      </c>
      <c r="D1793" s="41" t="s">
        <v>1409</v>
      </c>
      <c r="E1793" s="40"/>
      <c r="F1793" s="40"/>
      <c r="G1793" s="40"/>
      <c r="H1793" s="40"/>
      <c r="I1793" s="51"/>
    </row>
    <row r="1794" ht="34.413623046875" customHeight="1">
      <c r="B1794" s="48"/>
      <c r="C1794" s="3" t="s">
        <v>1393</v>
      </c>
      <c r="D1794" s="9" t="s">
        <v>1410</v>
      </c>
      <c r="I1794" s="36"/>
    </row>
    <row r="1795" ht="48.879766845703124" customHeight="1">
      <c r="B1795" s="48"/>
      <c r="C1795" s="3" t="s">
        <v>1395</v>
      </c>
      <c r="D1795" s="9" t="s">
        <v>1411</v>
      </c>
      <c r="I1795" s="36"/>
    </row>
    <row r="1796" ht="34.413623046875" customHeight="1">
      <c r="B1796" s="48"/>
      <c r="C1796" s="3" t="s">
        <v>1397</v>
      </c>
      <c r="D1796" s="9" t="s">
        <v>1412</v>
      </c>
      <c r="I1796" s="36"/>
    </row>
    <row r="1797" ht="34.413623046875" customHeight="1">
      <c r="B1797" s="48"/>
      <c r="C1797" s="3" t="s">
        <v>1223</v>
      </c>
      <c r="D1797" s="9" t="s">
        <v>1413</v>
      </c>
      <c r="I1797" s="36"/>
    </row>
    <row r="1798" ht="19.947477722167967" customHeight="1">
      <c r="B1798" s="48"/>
      <c r="C1798" s="3" t="s">
        <v>1400</v>
      </c>
      <c r="D1798" s="9" t="s">
        <v>1414</v>
      </c>
      <c r="I1798" s="36"/>
    </row>
    <row r="1799">
      <c r="B1799" s="48"/>
      <c r="I1799" s="36"/>
    </row>
    <row r="1800">
      <c r="B1800" s="48"/>
      <c r="C1800" s="44" t="s">
        <v>56</v>
      </c>
      <c r="I1800" s="36"/>
    </row>
    <row r="1801">
      <c r="B1801" s="48"/>
      <c r="I1801" s="36"/>
    </row>
    <row r="1802" ht="19.947477722167967" customHeight="1">
      <c r="B1802" s="49" t="s">
        <v>1415</v>
      </c>
      <c r="C1802" s="42" t="s">
        <v>47</v>
      </c>
      <c r="D1802" s="41" t="s">
        <v>1416</v>
      </c>
      <c r="E1802" s="40"/>
      <c r="F1802" s="40"/>
      <c r="G1802" s="40"/>
      <c r="H1802" s="40"/>
      <c r="I1802" s="51"/>
    </row>
    <row r="1803" ht="34.413623046875" customHeight="1">
      <c r="B1803" s="48"/>
      <c r="C1803" s="3" t="s">
        <v>1243</v>
      </c>
      <c r="D1803" s="9" t="s">
        <v>1417</v>
      </c>
      <c r="I1803" s="36"/>
    </row>
    <row r="1804" ht="34.413623046875" customHeight="1">
      <c r="B1804" s="48"/>
      <c r="C1804" s="3" t="s">
        <v>1418</v>
      </c>
      <c r="D1804" s="9" t="s">
        <v>1419</v>
      </c>
      <c r="I1804" s="36"/>
    </row>
    <row r="1805">
      <c r="B1805" s="48"/>
      <c r="I1805" s="36"/>
    </row>
    <row r="1806">
      <c r="B1806" s="48"/>
      <c r="C1806" s="44" t="s">
        <v>56</v>
      </c>
      <c r="I1806" s="36"/>
    </row>
    <row r="1807">
      <c r="B1807" s="48"/>
      <c r="I1807" s="36"/>
    </row>
    <row r="1808" ht="19.947476196289063" customHeight="1">
      <c r="B1808" s="49" t="s">
        <v>1420</v>
      </c>
      <c r="C1808" s="42" t="s">
        <v>47</v>
      </c>
      <c r="D1808" s="41" t="s">
        <v>1421</v>
      </c>
      <c r="E1808" s="40"/>
      <c r="F1808" s="40"/>
      <c r="G1808" s="40"/>
      <c r="H1808" s="40"/>
      <c r="I1808" s="51"/>
    </row>
    <row r="1809" ht="34.413623046875" customHeight="1">
      <c r="B1809" s="48"/>
      <c r="C1809" s="3" t="s">
        <v>1422</v>
      </c>
      <c r="D1809" s="9" t="s">
        <v>1423</v>
      </c>
      <c r="I1809" s="36"/>
    </row>
    <row r="1810" ht="63.34591064453125" customHeight="1">
      <c r="B1810" s="48"/>
      <c r="C1810" s="3" t="s">
        <v>1361</v>
      </c>
      <c r="D1810" s="9" t="s">
        <v>1424</v>
      </c>
      <c r="I1810" s="36"/>
    </row>
    <row r="1811" ht="63.34591064453125" customHeight="1">
      <c r="B1811" s="48"/>
      <c r="C1811" s="3" t="s">
        <v>1363</v>
      </c>
      <c r="D1811" s="9" t="s">
        <v>1425</v>
      </c>
      <c r="I1811" s="36"/>
    </row>
    <row r="1812" ht="63.34591064453125" customHeight="1">
      <c r="B1812" s="48"/>
      <c r="C1812" s="3" t="s">
        <v>1365</v>
      </c>
      <c r="D1812" s="9" t="s">
        <v>1426</v>
      </c>
      <c r="I1812" s="36"/>
    </row>
    <row r="1813" ht="48.879766845703124" customHeight="1">
      <c r="B1813" s="48"/>
      <c r="C1813" s="3" t="s">
        <v>1367</v>
      </c>
      <c r="D1813" s="9" t="s">
        <v>1427</v>
      </c>
      <c r="I1813" s="36"/>
    </row>
    <row r="1814" ht="34.413623046875" customHeight="1">
      <c r="B1814" s="48"/>
      <c r="C1814" s="3" t="s">
        <v>1371</v>
      </c>
      <c r="D1814" s="9" t="s">
        <v>1428</v>
      </c>
      <c r="I1814" s="36"/>
    </row>
    <row r="1815" ht="34.413623046875" customHeight="1">
      <c r="B1815" s="48"/>
      <c r="C1815" s="3" t="s">
        <v>1373</v>
      </c>
      <c r="D1815" s="9" t="s">
        <v>1429</v>
      </c>
      <c r="I1815" s="36"/>
    </row>
    <row r="1816" ht="19.947476196289063" customHeight="1">
      <c r="B1816" s="48"/>
      <c r="C1816" s="3" t="s">
        <v>1375</v>
      </c>
      <c r="D1816" s="9" t="s">
        <v>1430</v>
      </c>
      <c r="I1816" s="36"/>
    </row>
    <row r="1817" ht="19.947476196289063" customHeight="1">
      <c r="B1817" s="48"/>
      <c r="C1817" s="3" t="s">
        <v>1377</v>
      </c>
      <c r="D1817" s="9" t="s">
        <v>1431</v>
      </c>
      <c r="I1817" s="36"/>
    </row>
    <row r="1818" ht="34.413623046875" customHeight="1">
      <c r="B1818" s="48"/>
      <c r="C1818" s="3" t="s">
        <v>1379</v>
      </c>
      <c r="D1818" s="9" t="s">
        <v>1432</v>
      </c>
      <c r="I1818" s="36"/>
    </row>
    <row r="1819" ht="19.947476196289063" customHeight="1">
      <c r="B1819" s="48"/>
      <c r="C1819" s="3" t="s">
        <v>1381</v>
      </c>
      <c r="D1819" s="9" t="s">
        <v>1433</v>
      </c>
      <c r="I1819" s="36"/>
    </row>
    <row r="1820" ht="19.947476196289063" customHeight="1">
      <c r="B1820" s="48"/>
      <c r="C1820" s="3" t="s">
        <v>1383</v>
      </c>
      <c r="D1820" s="9" t="s">
        <v>1434</v>
      </c>
      <c r="I1820" s="36"/>
    </row>
    <row r="1821" ht="19.947476196289063" customHeight="1">
      <c r="B1821" s="48"/>
      <c r="C1821" s="3" t="s">
        <v>1385</v>
      </c>
      <c r="D1821" s="9" t="s">
        <v>1435</v>
      </c>
      <c r="I1821" s="36"/>
    </row>
    <row r="1822" ht="19.947476196289063" customHeight="1">
      <c r="B1822" s="48"/>
      <c r="C1822" s="3" t="s">
        <v>1387</v>
      </c>
      <c r="D1822" s="9" t="s">
        <v>1436</v>
      </c>
      <c r="I1822" s="36"/>
    </row>
    <row r="1823">
      <c r="B1823" s="48"/>
      <c r="I1823" s="36"/>
    </row>
    <row r="1824">
      <c r="B1824" s="48"/>
      <c r="C1824" s="44" t="s">
        <v>56</v>
      </c>
      <c r="I1824" s="36"/>
    </row>
    <row r="1825">
      <c r="B1825" s="48"/>
      <c r="I1825" s="36"/>
    </row>
    <row r="1826" ht="34.413623046875" customHeight="1">
      <c r="B1826" s="49" t="s">
        <v>1437</v>
      </c>
      <c r="C1826" s="42" t="s">
        <v>47</v>
      </c>
      <c r="D1826" s="41" t="s">
        <v>1438</v>
      </c>
      <c r="E1826" s="40"/>
      <c r="F1826" s="40"/>
      <c r="G1826" s="40"/>
      <c r="H1826" s="40"/>
      <c r="I1826" s="51"/>
    </row>
    <row r="1827" ht="34.413623046875" customHeight="1">
      <c r="B1827" s="48"/>
      <c r="C1827" s="3" t="s">
        <v>1439</v>
      </c>
      <c r="D1827" s="9" t="s">
        <v>1440</v>
      </c>
      <c r="I1827" s="36"/>
    </row>
    <row r="1828" ht="34.413623046875" customHeight="1">
      <c r="B1828" s="48"/>
      <c r="C1828" s="3" t="s">
        <v>1441</v>
      </c>
      <c r="D1828" s="9" t="s">
        <v>1442</v>
      </c>
      <c r="I1828" s="36"/>
    </row>
    <row r="1829" ht="48.879766845703124" customHeight="1">
      <c r="B1829" s="48"/>
      <c r="C1829" s="3" t="s">
        <v>1443</v>
      </c>
      <c r="D1829" s="9" t="s">
        <v>1444</v>
      </c>
      <c r="I1829" s="36"/>
    </row>
    <row r="1830" ht="19.947477722167967" customHeight="1">
      <c r="B1830" s="48"/>
      <c r="C1830" s="3" t="s">
        <v>273</v>
      </c>
      <c r="D1830" s="9" t="s">
        <v>1445</v>
      </c>
      <c r="I1830" s="36"/>
    </row>
    <row r="1831">
      <c r="B1831" s="48"/>
      <c r="I1831" s="36"/>
    </row>
    <row r="1832">
      <c r="B1832" s="48"/>
      <c r="C1832" s="44" t="s">
        <v>56</v>
      </c>
      <c r="I1832" s="36"/>
    </row>
    <row r="1833">
      <c r="B1833" s="48"/>
      <c r="I1833" s="36"/>
    </row>
    <row r="1834" ht="34.413623046875" customHeight="1">
      <c r="B1834" s="49" t="s">
        <v>1446</v>
      </c>
      <c r="C1834" s="43" t="s">
        <v>264</v>
      </c>
      <c r="D1834" s="41" t="s">
        <v>1447</v>
      </c>
      <c r="E1834" s="40"/>
      <c r="F1834" s="40"/>
      <c r="G1834" s="40"/>
      <c r="H1834" s="40"/>
      <c r="I1834" s="51"/>
    </row>
    <row r="1835">
      <c r="B1835" s="48"/>
      <c r="C1835" s="3" t="s">
        <v>266</v>
      </c>
      <c r="I1835" s="36"/>
    </row>
    <row r="1836">
      <c r="B1836" s="48"/>
      <c r="I1836" s="36"/>
    </row>
    <row r="1837">
      <c r="B1837" s="48"/>
      <c r="C1837" s="44" t="s">
        <v>56</v>
      </c>
      <c r="I1837" s="36"/>
    </row>
    <row r="1838">
      <c r="B1838" s="48"/>
      <c r="I1838" s="36"/>
    </row>
    <row r="1839" ht="19.947477722167967" customHeight="1">
      <c r="B1839" s="49" t="s">
        <v>1448</v>
      </c>
      <c r="C1839" s="43" t="s">
        <v>264</v>
      </c>
      <c r="D1839" s="41" t="s">
        <v>1449</v>
      </c>
      <c r="E1839" s="40"/>
      <c r="F1839" s="40"/>
      <c r="G1839" s="40"/>
      <c r="H1839" s="40"/>
      <c r="I1839" s="51"/>
    </row>
    <row r="1840">
      <c r="B1840" s="48"/>
      <c r="C1840" s="3" t="s">
        <v>266</v>
      </c>
      <c r="I1840" s="36"/>
    </row>
    <row r="1841">
      <c r="B1841" s="48"/>
      <c r="I1841" s="36"/>
    </row>
    <row r="1842">
      <c r="B1842" s="48"/>
      <c r="C1842" s="44" t="s">
        <v>56</v>
      </c>
      <c r="I1842" s="36"/>
    </row>
    <row r="1843">
      <c r="B1843" s="48"/>
      <c r="I1843" s="36"/>
    </row>
    <row r="1844" ht="19.947477722167967" customHeight="1">
      <c r="B1844" s="49" t="s">
        <v>1450</v>
      </c>
      <c r="C1844" s="42" t="s">
        <v>47</v>
      </c>
      <c r="D1844" s="41" t="s">
        <v>1451</v>
      </c>
      <c r="E1844" s="40"/>
      <c r="F1844" s="40"/>
      <c r="G1844" s="40"/>
      <c r="H1844" s="40"/>
      <c r="I1844" s="51"/>
    </row>
    <row r="1845" ht="19.947477722167967" customHeight="1">
      <c r="B1845" s="48"/>
      <c r="C1845" s="3" t="s">
        <v>1452</v>
      </c>
      <c r="D1845" s="9" t="s">
        <v>1453</v>
      </c>
      <c r="I1845" s="36"/>
    </row>
    <row r="1846" ht="34.413623046875" customHeight="1">
      <c r="B1846" s="48"/>
      <c r="C1846" s="3" t="s">
        <v>1454</v>
      </c>
      <c r="D1846" s="9" t="s">
        <v>1455</v>
      </c>
      <c r="I1846" s="36"/>
    </row>
    <row r="1847" ht="19.947477722167967" customHeight="1">
      <c r="B1847" s="48"/>
      <c r="C1847" s="3" t="s">
        <v>1456</v>
      </c>
      <c r="D1847" s="9" t="s">
        <v>1457</v>
      </c>
      <c r="I1847" s="36"/>
    </row>
    <row r="1848">
      <c r="B1848" s="48"/>
      <c r="I1848" s="36"/>
    </row>
    <row r="1849">
      <c r="B1849" s="48"/>
      <c r="C1849" s="44" t="s">
        <v>56</v>
      </c>
      <c r="I1849" s="36"/>
    </row>
    <row r="1850">
      <c r="B1850" s="48"/>
      <c r="I1850" s="36"/>
    </row>
    <row r="1851" ht="34.413623046875" customHeight="1">
      <c r="B1851" s="49" t="s">
        <v>1458</v>
      </c>
      <c r="C1851" s="42" t="s">
        <v>47</v>
      </c>
      <c r="D1851" s="41" t="s">
        <v>1459</v>
      </c>
      <c r="E1851" s="40"/>
      <c r="F1851" s="40"/>
      <c r="G1851" s="40"/>
      <c r="H1851" s="40"/>
      <c r="I1851" s="51"/>
    </row>
    <row r="1852" ht="34.413623046875" customHeight="1">
      <c r="B1852" s="48"/>
      <c r="C1852" s="3" t="s">
        <v>1460</v>
      </c>
      <c r="D1852" s="9" t="s">
        <v>1461</v>
      </c>
      <c r="I1852" s="36"/>
    </row>
    <row r="1853" ht="34.413623046875" customHeight="1">
      <c r="B1853" s="48"/>
      <c r="C1853" s="3" t="s">
        <v>1462</v>
      </c>
      <c r="D1853" s="9" t="s">
        <v>1463</v>
      </c>
      <c r="I1853" s="36"/>
    </row>
    <row r="1854" ht="48.879766845703124" customHeight="1">
      <c r="B1854" s="48"/>
      <c r="C1854" s="3" t="s">
        <v>1464</v>
      </c>
      <c r="D1854" s="9" t="s">
        <v>1465</v>
      </c>
      <c r="I1854" s="36"/>
    </row>
    <row r="1855">
      <c r="B1855" s="48"/>
      <c r="I1855" s="36"/>
    </row>
    <row r="1856">
      <c r="B1856" s="48"/>
      <c r="C1856" s="44" t="s">
        <v>56</v>
      </c>
      <c r="I1856" s="36"/>
    </row>
    <row r="1857">
      <c r="B1857" s="48"/>
      <c r="I1857" s="36"/>
    </row>
    <row r="1858" ht="19.947476196289063" customHeight="1">
      <c r="B1858" s="49" t="s">
        <v>1466</v>
      </c>
      <c r="C1858" s="42" t="s">
        <v>47</v>
      </c>
      <c r="D1858" s="41" t="s">
        <v>1467</v>
      </c>
      <c r="E1858" s="40"/>
      <c r="F1858" s="40"/>
      <c r="G1858" s="40"/>
      <c r="H1858" s="40"/>
      <c r="I1858" s="51"/>
    </row>
    <row r="1859" ht="48.879766845703124" customHeight="1">
      <c r="B1859" s="48"/>
      <c r="C1859" s="3" t="s">
        <v>1468</v>
      </c>
      <c r="D1859" s="9" t="s">
        <v>1469</v>
      </c>
      <c r="I1859" s="36"/>
    </row>
    <row r="1860" ht="48.879766845703124" customHeight="1">
      <c r="B1860" s="48"/>
      <c r="C1860" s="3" t="s">
        <v>1470</v>
      </c>
      <c r="D1860" s="9" t="s">
        <v>1471</v>
      </c>
      <c r="I1860" s="36"/>
    </row>
    <row r="1861" ht="34.413623046875" customHeight="1">
      <c r="B1861" s="48"/>
      <c r="C1861" s="3" t="s">
        <v>1367</v>
      </c>
      <c r="D1861" s="9" t="s">
        <v>1472</v>
      </c>
      <c r="I1861" s="36"/>
    </row>
    <row r="1862" ht="48.879766845703124" customHeight="1">
      <c r="B1862" s="48"/>
      <c r="C1862" s="3" t="s">
        <v>1473</v>
      </c>
      <c r="D1862" s="9" t="s">
        <v>1474</v>
      </c>
      <c r="I1862" s="36"/>
    </row>
    <row r="1863" ht="48.879766845703124" customHeight="1">
      <c r="B1863" s="48"/>
      <c r="C1863" s="3" t="s">
        <v>1422</v>
      </c>
      <c r="D1863" s="9" t="s">
        <v>1475</v>
      </c>
      <c r="I1863" s="36"/>
    </row>
    <row r="1864" ht="48.879766845703124" customHeight="1">
      <c r="B1864" s="48"/>
      <c r="C1864" s="3" t="s">
        <v>1476</v>
      </c>
      <c r="D1864" s="9" t="s">
        <v>1477</v>
      </c>
      <c r="I1864" s="36"/>
    </row>
    <row r="1865" ht="34.413623046875" customHeight="1">
      <c r="B1865" s="48"/>
      <c r="C1865" s="3" t="s">
        <v>1379</v>
      </c>
      <c r="D1865" s="9" t="s">
        <v>1478</v>
      </c>
      <c r="I1865" s="36"/>
    </row>
    <row r="1866" ht="19.947477722167967" customHeight="1">
      <c r="B1866" s="48"/>
      <c r="C1866" s="3" t="s">
        <v>1479</v>
      </c>
      <c r="D1866" s="9" t="s">
        <v>1480</v>
      </c>
      <c r="I1866" s="36"/>
    </row>
    <row r="1867" ht="19.947477722167967" customHeight="1">
      <c r="B1867" s="48"/>
      <c r="C1867" s="3" t="s">
        <v>1464</v>
      </c>
      <c r="D1867" s="9" t="s">
        <v>1481</v>
      </c>
      <c r="I1867" s="36"/>
    </row>
    <row r="1868" ht="19.947477722167967" customHeight="1">
      <c r="B1868" s="48"/>
      <c r="C1868" s="3" t="s">
        <v>1482</v>
      </c>
      <c r="D1868" s="9" t="s">
        <v>1483</v>
      </c>
      <c r="I1868" s="36"/>
    </row>
    <row r="1869" ht="19.947477722167967" customHeight="1">
      <c r="B1869" s="48"/>
      <c r="C1869" s="3" t="s">
        <v>1387</v>
      </c>
      <c r="D1869" s="9" t="s">
        <v>1484</v>
      </c>
      <c r="I1869" s="36"/>
    </row>
    <row r="1870">
      <c r="B1870" s="48"/>
      <c r="I1870" s="36"/>
    </row>
    <row r="1871">
      <c r="B1871" s="48"/>
      <c r="C1871" s="44" t="s">
        <v>56</v>
      </c>
      <c r="I1871" s="36"/>
    </row>
    <row r="1872">
      <c r="B1872" s="48"/>
      <c r="I1872" s="36"/>
    </row>
    <row r="1873" ht="19.947476196289063" customHeight="1">
      <c r="B1873" s="49" t="s">
        <v>1485</v>
      </c>
      <c r="C1873" s="42" t="s">
        <v>47</v>
      </c>
      <c r="D1873" s="41" t="s">
        <v>1486</v>
      </c>
      <c r="E1873" s="40"/>
      <c r="F1873" s="40"/>
      <c r="G1873" s="40"/>
      <c r="H1873" s="40"/>
      <c r="I1873" s="51"/>
    </row>
    <row r="1874" ht="19.947477722167967" customHeight="1">
      <c r="B1874" s="48"/>
      <c r="C1874" s="3" t="s">
        <v>1367</v>
      </c>
      <c r="D1874" s="9" t="s">
        <v>1487</v>
      </c>
      <c r="I1874" s="36"/>
    </row>
    <row r="1875" ht="48.879766845703124" customHeight="1">
      <c r="B1875" s="48"/>
      <c r="C1875" s="3" t="s">
        <v>1473</v>
      </c>
      <c r="D1875" s="9" t="s">
        <v>1488</v>
      </c>
      <c r="I1875" s="36"/>
    </row>
    <row r="1876" ht="34.413623046875" customHeight="1">
      <c r="B1876" s="48"/>
      <c r="C1876" s="3" t="s">
        <v>1489</v>
      </c>
      <c r="D1876" s="9" t="s">
        <v>1490</v>
      </c>
      <c r="I1876" s="36"/>
    </row>
    <row r="1877" ht="19.947477722167967" customHeight="1">
      <c r="B1877" s="48"/>
      <c r="C1877" s="3" t="s">
        <v>1369</v>
      </c>
      <c r="D1877" s="9" t="s">
        <v>1491</v>
      </c>
      <c r="I1877" s="36"/>
    </row>
    <row r="1878">
      <c r="B1878" s="48"/>
      <c r="I1878" s="36"/>
    </row>
    <row r="1879">
      <c r="B1879" s="48"/>
      <c r="C1879" s="44" t="s">
        <v>56</v>
      </c>
      <c r="I1879" s="36"/>
    </row>
    <row r="1880">
      <c r="B1880" s="48"/>
      <c r="I1880" s="36"/>
    </row>
    <row r="1881" ht="34.413623046875" customHeight="1">
      <c r="B1881" s="49" t="s">
        <v>1492</v>
      </c>
      <c r="C1881" s="42" t="s">
        <v>47</v>
      </c>
      <c r="D1881" s="41" t="s">
        <v>1493</v>
      </c>
      <c r="E1881" s="40"/>
      <c r="F1881" s="40"/>
      <c r="G1881" s="40"/>
      <c r="H1881" s="40"/>
      <c r="I1881" s="51"/>
    </row>
    <row r="1882" ht="19.947476196289063" customHeight="1">
      <c r="B1882" s="48"/>
      <c r="C1882" s="3" t="s">
        <v>1494</v>
      </c>
      <c r="D1882" s="9" t="s">
        <v>1126</v>
      </c>
      <c r="I1882" s="36"/>
    </row>
    <row r="1883" ht="19.947476196289063" customHeight="1">
      <c r="B1883" s="48"/>
      <c r="C1883" s="3" t="s">
        <v>1495</v>
      </c>
      <c r="D1883" s="9" t="s">
        <v>1128</v>
      </c>
      <c r="I1883" s="36"/>
    </row>
    <row r="1884" ht="19.947476196289063" customHeight="1">
      <c r="B1884" s="48"/>
      <c r="C1884" s="3" t="s">
        <v>1496</v>
      </c>
      <c r="D1884" s="9" t="s">
        <v>1130</v>
      </c>
      <c r="I1884" s="36"/>
    </row>
    <row r="1885" ht="19.947476196289063" customHeight="1">
      <c r="B1885" s="48"/>
      <c r="C1885" s="3" t="s">
        <v>1497</v>
      </c>
      <c r="D1885" s="9" t="s">
        <v>1132</v>
      </c>
      <c r="I1885" s="36"/>
    </row>
    <row r="1886" ht="19.947476196289063" customHeight="1">
      <c r="B1886" s="48"/>
      <c r="C1886" s="3" t="s">
        <v>1498</v>
      </c>
      <c r="D1886" s="9" t="s">
        <v>1134</v>
      </c>
      <c r="I1886" s="36"/>
    </row>
    <row r="1887" ht="19.947476196289063" customHeight="1">
      <c r="B1887" s="48"/>
      <c r="C1887" s="3" t="s">
        <v>1499</v>
      </c>
      <c r="D1887" s="9" t="s">
        <v>1500</v>
      </c>
      <c r="I1887" s="36"/>
    </row>
    <row r="1888" ht="19.947476196289063" customHeight="1">
      <c r="B1888" s="48"/>
      <c r="C1888" s="3" t="s">
        <v>1501</v>
      </c>
      <c r="D1888" s="9" t="s">
        <v>1502</v>
      </c>
      <c r="I1888" s="36"/>
    </row>
    <row r="1889" ht="19.947476196289063" customHeight="1">
      <c r="B1889" s="48"/>
      <c r="C1889" s="3" t="s">
        <v>1503</v>
      </c>
      <c r="D1889" s="9" t="s">
        <v>1504</v>
      </c>
      <c r="I1889" s="36"/>
    </row>
    <row r="1890" ht="19.947476196289063" customHeight="1">
      <c r="B1890" s="48"/>
      <c r="C1890" s="3" t="s">
        <v>1505</v>
      </c>
      <c r="D1890" s="9" t="s">
        <v>1506</v>
      </c>
      <c r="I1890" s="36"/>
    </row>
    <row r="1891" ht="19.947476196289063" customHeight="1">
      <c r="B1891" s="48"/>
      <c r="C1891" s="3" t="s">
        <v>1507</v>
      </c>
      <c r="D1891" s="9" t="s">
        <v>1508</v>
      </c>
      <c r="I1891" s="36"/>
    </row>
    <row r="1892">
      <c r="B1892" s="48"/>
      <c r="I1892" s="36"/>
    </row>
    <row r="1893">
      <c r="B1893" s="48"/>
      <c r="C1893" s="44" t="s">
        <v>56</v>
      </c>
      <c r="I1893" s="36"/>
    </row>
    <row r="1894">
      <c r="B1894" s="48"/>
      <c r="I1894" s="36"/>
    </row>
    <row r="1895" ht="63.34591064453125" customHeight="1">
      <c r="B1895" s="49" t="s">
        <v>1509</v>
      </c>
      <c r="C1895" s="42" t="s">
        <v>47</v>
      </c>
      <c r="D1895" s="41" t="s">
        <v>1510</v>
      </c>
      <c r="E1895" s="40"/>
      <c r="F1895" s="40"/>
      <c r="G1895" s="40"/>
      <c r="H1895" s="40"/>
      <c r="I1895" s="51"/>
    </row>
    <row r="1896" ht="19.947476196289063" customHeight="1">
      <c r="B1896" s="48"/>
      <c r="C1896" s="3" t="s">
        <v>1511</v>
      </c>
      <c r="D1896" s="9" t="s">
        <v>1512</v>
      </c>
      <c r="I1896" s="36"/>
    </row>
    <row r="1897" ht="19.947476196289063" customHeight="1">
      <c r="B1897" s="48"/>
      <c r="C1897" s="3" t="s">
        <v>1513</v>
      </c>
      <c r="D1897" s="9" t="s">
        <v>1514</v>
      </c>
      <c r="I1897" s="36"/>
    </row>
    <row r="1898" ht="19.947476196289063" customHeight="1">
      <c r="B1898" s="48"/>
      <c r="C1898" s="3" t="s">
        <v>1515</v>
      </c>
      <c r="D1898" s="9" t="s">
        <v>1516</v>
      </c>
      <c r="I1898" s="36"/>
    </row>
    <row r="1899">
      <c r="B1899" s="48"/>
      <c r="I1899" s="36"/>
    </row>
    <row r="1900">
      <c r="B1900" s="48"/>
      <c r="C1900" s="44" t="s">
        <v>56</v>
      </c>
      <c r="I1900" s="36"/>
    </row>
    <row r="1901">
      <c r="B1901" s="48"/>
      <c r="I1901" s="36"/>
    </row>
    <row r="1902" ht="19.947477722167967" customHeight="1">
      <c r="B1902" s="49" t="s">
        <v>1517</v>
      </c>
      <c r="C1902" s="42" t="s">
        <v>47</v>
      </c>
      <c r="D1902" s="41" t="s">
        <v>1518</v>
      </c>
      <c r="E1902" s="40"/>
      <c r="F1902" s="40"/>
      <c r="G1902" s="40"/>
      <c r="H1902" s="40"/>
      <c r="I1902" s="51"/>
    </row>
    <row r="1903" ht="19.947476196289063" customHeight="1">
      <c r="B1903" s="48"/>
      <c r="C1903" s="3" t="s">
        <v>1519</v>
      </c>
      <c r="D1903" s="9" t="s">
        <v>1520</v>
      </c>
      <c r="I1903" s="36"/>
    </row>
    <row r="1904" ht="19.947476196289063" customHeight="1">
      <c r="B1904" s="48"/>
      <c r="C1904" s="3" t="s">
        <v>1521</v>
      </c>
      <c r="D1904" s="9" t="s">
        <v>1522</v>
      </c>
      <c r="I1904" s="36"/>
    </row>
    <row r="1905" ht="19.947476196289063" customHeight="1">
      <c r="B1905" s="48"/>
      <c r="C1905" s="3" t="s">
        <v>1523</v>
      </c>
      <c r="D1905" s="9" t="s">
        <v>1524</v>
      </c>
      <c r="I1905" s="36"/>
    </row>
    <row r="1906" ht="19.947476196289063" customHeight="1">
      <c r="B1906" s="48"/>
      <c r="C1906" s="3" t="s">
        <v>1525</v>
      </c>
      <c r="D1906" s="9" t="s">
        <v>1526</v>
      </c>
      <c r="I1906" s="36"/>
    </row>
    <row r="1907" ht="19.947476196289063" customHeight="1">
      <c r="B1907" s="48"/>
      <c r="C1907" s="3" t="s">
        <v>1527</v>
      </c>
      <c r="D1907" s="9" t="s">
        <v>1528</v>
      </c>
      <c r="I1907" s="36"/>
    </row>
    <row r="1908" ht="19.947476196289063" customHeight="1">
      <c r="B1908" s="48"/>
      <c r="C1908" s="3" t="s">
        <v>1529</v>
      </c>
      <c r="D1908" s="9" t="s">
        <v>1530</v>
      </c>
      <c r="I1908" s="36"/>
    </row>
    <row r="1909" ht="19.947476196289063" customHeight="1">
      <c r="B1909" s="48"/>
      <c r="C1909" s="3" t="s">
        <v>1531</v>
      </c>
      <c r="D1909" s="9" t="s">
        <v>1532</v>
      </c>
      <c r="I1909" s="36"/>
    </row>
    <row r="1910" ht="19.947476196289063" customHeight="1">
      <c r="B1910" s="48"/>
      <c r="C1910" s="3" t="s">
        <v>1533</v>
      </c>
      <c r="D1910" s="9" t="s">
        <v>1534</v>
      </c>
      <c r="I1910" s="36"/>
    </row>
    <row r="1911" ht="19.947476196289063" customHeight="1">
      <c r="B1911" s="48"/>
      <c r="C1911" s="3" t="s">
        <v>1535</v>
      </c>
      <c r="D1911" s="9" t="s">
        <v>1536</v>
      </c>
      <c r="I1911" s="36"/>
    </row>
    <row r="1912">
      <c r="B1912" s="48"/>
      <c r="I1912" s="36"/>
    </row>
    <row r="1913">
      <c r="B1913" s="48"/>
      <c r="C1913" s="44" t="s">
        <v>56</v>
      </c>
      <c r="I1913" s="36"/>
    </row>
    <row r="1914">
      <c r="B1914" s="48"/>
      <c r="I1914" s="36"/>
    </row>
    <row r="1915" ht="19.947476196289063" customHeight="1">
      <c r="B1915" s="49" t="s">
        <v>1055</v>
      </c>
      <c r="C1915" s="43" t="s">
        <v>264</v>
      </c>
      <c r="D1915" s="41" t="s">
        <v>1537</v>
      </c>
      <c r="E1915" s="40"/>
      <c r="F1915" s="40"/>
      <c r="G1915" s="40"/>
      <c r="H1915" s="40"/>
      <c r="I1915" s="51"/>
    </row>
    <row r="1916">
      <c r="B1916" s="48"/>
      <c r="C1916" s="3" t="s">
        <v>266</v>
      </c>
      <c r="I1916" s="36"/>
    </row>
    <row r="1917">
      <c r="B1917" s="48"/>
      <c r="I1917" s="36"/>
    </row>
    <row r="1918">
      <c r="B1918" s="48"/>
      <c r="C1918" s="7" t="s">
        <v>51</v>
      </c>
      <c r="I1918" s="36"/>
    </row>
    <row r="1919">
      <c r="B1919" s="50"/>
      <c r="C1919" s="31"/>
      <c r="D1919" s="31"/>
      <c r="E1919" s="31"/>
      <c r="F1919" s="31"/>
      <c r="G1919" s="31"/>
      <c r="H1919" s="31"/>
      <c r="I1919" s="37"/>
    </row>
    <row r="1920"/>
    <row r="1921">
      <c r="B1921" s="4" t="s">
        <v>78</v>
      </c>
    </row>
    <row r="1922" ht="19.947476196289063" customHeight="1">
      <c r="B1922" s="32" t="s">
        <v>1538</v>
      </c>
      <c r="C1922" s="46" t="s">
        <v>1539</v>
      </c>
      <c r="D1922" s="30"/>
      <c r="E1922" s="30"/>
      <c r="F1922" s="30"/>
      <c r="G1922" s="30"/>
      <c r="H1922" s="30"/>
      <c r="I1922" s="35"/>
    </row>
    <row r="1923" ht="19.947476196289063" customHeight="1">
      <c r="B1923" s="58" t="s">
        <v>1540</v>
      </c>
      <c r="C1923" s="41" t="s">
        <v>1284</v>
      </c>
      <c r="D1923" s="40"/>
      <c r="I1923" s="36"/>
    </row>
    <row r="1924" ht="19.947476196289063" customHeight="1">
      <c r="B1924" s="58" t="s">
        <v>1541</v>
      </c>
      <c r="C1924" s="41" t="s">
        <v>1088</v>
      </c>
      <c r="D1924" s="40"/>
      <c r="I1924" s="36"/>
    </row>
    <row r="1925" ht="19.947476196289063" customHeight="1">
      <c r="B1925" s="58" t="s">
        <v>1542</v>
      </c>
      <c r="C1925" s="41" t="s">
        <v>1543</v>
      </c>
      <c r="D1925" s="40"/>
      <c r="I1925" s="36"/>
    </row>
    <row r="1926" ht="34.413623046875" customHeight="1">
      <c r="B1926" s="58" t="s">
        <v>1544</v>
      </c>
      <c r="C1926" s="41" t="s">
        <v>1545</v>
      </c>
      <c r="D1926" s="40"/>
      <c r="I1926" s="36"/>
    </row>
    <row r="1927" ht="19.947476196289063" customHeight="1">
      <c r="B1927" s="58" t="s">
        <v>1546</v>
      </c>
      <c r="C1927" s="41" t="s">
        <v>1547</v>
      </c>
      <c r="D1927" s="40"/>
      <c r="I1927" s="36"/>
    </row>
    <row r="1928" ht="34.413623046875" customHeight="1">
      <c r="B1928" s="58" t="s">
        <v>1548</v>
      </c>
      <c r="C1928" s="41" t="s">
        <v>1549</v>
      </c>
      <c r="D1928" s="40"/>
      <c r="I1928" s="36"/>
      <c r="J1928" s="39" t="str">
        <f>HYPERLINK("#'Ändringshistorik'!C7", "Ändringshistorik: [21]")</f>
        <v>Ändringshistorik: [21]</v>
      </c>
    </row>
    <row r="1929" ht="19.947476196289063" customHeight="1">
      <c r="B1929" s="58" t="s">
        <v>1550</v>
      </c>
      <c r="C1929" s="41" t="s">
        <v>1551</v>
      </c>
      <c r="D1929" s="40"/>
      <c r="I1929" s="36"/>
    </row>
    <row r="1930" ht="19.947476196289063" customHeight="1">
      <c r="B1930" s="58" t="s">
        <v>1552</v>
      </c>
      <c r="C1930" s="41" t="s">
        <v>1553</v>
      </c>
      <c r="D1930" s="40"/>
      <c r="I1930" s="36"/>
    </row>
    <row r="1931" ht="19.947476196289063" customHeight="1">
      <c r="B1931" s="58" t="s">
        <v>1554</v>
      </c>
      <c r="C1931" s="41" t="s">
        <v>1555</v>
      </c>
      <c r="D1931" s="40"/>
      <c r="I1931" s="36"/>
    </row>
    <row r="1932" ht="19.947476196289063" customHeight="1">
      <c r="B1932" s="58" t="s">
        <v>1556</v>
      </c>
      <c r="C1932" s="41" t="s">
        <v>1343</v>
      </c>
      <c r="D1932" s="40"/>
      <c r="I1932" s="36"/>
    </row>
    <row r="1933" ht="19.947476196289063" customHeight="1">
      <c r="B1933" s="58" t="s">
        <v>1557</v>
      </c>
      <c r="C1933" s="41" t="s">
        <v>1343</v>
      </c>
      <c r="D1933" s="40"/>
      <c r="I1933" s="36"/>
    </row>
    <row r="1934" ht="19.947476196289063" customHeight="1">
      <c r="B1934" s="58" t="s">
        <v>1558</v>
      </c>
      <c r="C1934" s="41" t="s">
        <v>1559</v>
      </c>
      <c r="D1934" s="40"/>
      <c r="I1934" s="36"/>
    </row>
    <row r="1935" ht="34.413623046875" customHeight="1">
      <c r="B1935" s="58" t="s">
        <v>1560</v>
      </c>
      <c r="C1935" s="41" t="s">
        <v>1561</v>
      </c>
      <c r="D1935" s="40"/>
      <c r="I1935" s="36"/>
    </row>
    <row r="1936" ht="34.413623046875" customHeight="1">
      <c r="B1936" s="58" t="s">
        <v>1562</v>
      </c>
      <c r="C1936" s="41" t="s">
        <v>1563</v>
      </c>
      <c r="D1936" s="40"/>
      <c r="I1936" s="36"/>
    </row>
    <row r="1937" ht="34.413623046875" customHeight="1">
      <c r="B1937" s="58" t="s">
        <v>1564</v>
      </c>
      <c r="C1937" s="41" t="s">
        <v>1565</v>
      </c>
      <c r="D1937" s="40"/>
      <c r="I1937" s="36"/>
    </row>
    <row r="1938" ht="34.413623046875" customHeight="1">
      <c r="B1938" s="58" t="s">
        <v>1566</v>
      </c>
      <c r="C1938" s="41" t="s">
        <v>1567</v>
      </c>
      <c r="D1938" s="40"/>
      <c r="I1938" s="36"/>
    </row>
    <row r="1939" ht="34.413623046875" customHeight="1">
      <c r="B1939" s="58" t="s">
        <v>1568</v>
      </c>
      <c r="C1939" s="41" t="s">
        <v>1569</v>
      </c>
      <c r="D1939" s="40"/>
      <c r="I1939" s="36"/>
    </row>
    <row r="1940" ht="34.413623046875" customHeight="1">
      <c r="B1940" s="58" t="s">
        <v>1570</v>
      </c>
      <c r="C1940" s="41" t="s">
        <v>1571</v>
      </c>
      <c r="D1940" s="40"/>
      <c r="I1940" s="36"/>
    </row>
    <row r="1941" ht="34.413623046875" customHeight="1">
      <c r="B1941" s="58" t="s">
        <v>1572</v>
      </c>
      <c r="C1941" s="41" t="s">
        <v>1573</v>
      </c>
      <c r="D1941" s="40"/>
      <c r="I1941" s="36"/>
    </row>
    <row r="1942" ht="34.413623046875" customHeight="1">
      <c r="B1942" s="58" t="s">
        <v>1574</v>
      </c>
      <c r="C1942" s="41" t="s">
        <v>1575</v>
      </c>
      <c r="D1942" s="40"/>
      <c r="I1942" s="36"/>
    </row>
    <row r="1943" ht="34.413623046875" customHeight="1">
      <c r="B1943" s="58" t="s">
        <v>1576</v>
      </c>
      <c r="C1943" s="41" t="s">
        <v>1577</v>
      </c>
      <c r="D1943" s="40"/>
      <c r="I1943" s="36"/>
    </row>
    <row r="1944" ht="19.947476196289063" customHeight="1">
      <c r="B1944" s="58" t="s">
        <v>1578</v>
      </c>
      <c r="C1944" s="41" t="s">
        <v>1579</v>
      </c>
      <c r="D1944" s="40"/>
      <c r="I1944" s="36"/>
    </row>
    <row r="1945" ht="19.947476196289063" customHeight="1">
      <c r="B1945" s="58" t="s">
        <v>1580</v>
      </c>
      <c r="C1945" s="41" t="s">
        <v>1581</v>
      </c>
      <c r="D1945" s="40"/>
      <c r="I1945" s="36"/>
    </row>
    <row r="1946" ht="19.947476196289063" customHeight="1">
      <c r="B1946" s="58" t="s">
        <v>1582</v>
      </c>
      <c r="C1946" s="41" t="s">
        <v>1583</v>
      </c>
      <c r="D1946" s="40"/>
      <c r="I1946" s="36"/>
    </row>
    <row r="1947" ht="19.947476196289063" customHeight="1">
      <c r="B1947" s="58" t="s">
        <v>1584</v>
      </c>
      <c r="C1947" s="41" t="s">
        <v>1585</v>
      </c>
      <c r="D1947" s="40"/>
      <c r="I1947" s="36"/>
    </row>
    <row r="1948" ht="19.947476196289063" customHeight="1">
      <c r="B1948" s="58" t="s">
        <v>1586</v>
      </c>
      <c r="C1948" s="41" t="s">
        <v>1587</v>
      </c>
      <c r="D1948" s="40"/>
      <c r="I1948" s="36"/>
    </row>
    <row r="1949" ht="19.947476196289063" customHeight="1">
      <c r="B1949" s="58" t="s">
        <v>1588</v>
      </c>
      <c r="C1949" s="41" t="s">
        <v>1589</v>
      </c>
      <c r="D1949" s="40"/>
      <c r="I1949" s="36"/>
    </row>
    <row r="1950" ht="19.947476196289063" customHeight="1">
      <c r="B1950" s="58" t="s">
        <v>1590</v>
      </c>
      <c r="C1950" s="41" t="s">
        <v>1591</v>
      </c>
      <c r="D1950" s="40"/>
      <c r="I1950" s="36"/>
    </row>
    <row r="1951" ht="19.947476196289063" customHeight="1">
      <c r="B1951" s="58" t="s">
        <v>1592</v>
      </c>
      <c r="C1951" s="41" t="s">
        <v>1593</v>
      </c>
      <c r="D1951" s="40"/>
      <c r="I1951" s="36"/>
    </row>
    <row r="1952" ht="34.413623046875" customHeight="1">
      <c r="B1952" s="58" t="s">
        <v>1594</v>
      </c>
      <c r="C1952" s="41" t="s">
        <v>1595</v>
      </c>
      <c r="D1952" s="40"/>
      <c r="I1952" s="36"/>
    </row>
    <row r="1953" ht="34.413623046875" customHeight="1">
      <c r="B1953" s="58" t="s">
        <v>1596</v>
      </c>
      <c r="C1953" s="41" t="s">
        <v>1597</v>
      </c>
      <c r="D1953" s="40"/>
      <c r="I1953" s="36"/>
    </row>
    <row r="1954" ht="19.947476196289063" customHeight="1">
      <c r="B1954" s="58" t="s">
        <v>1598</v>
      </c>
      <c r="C1954" s="41" t="s">
        <v>1599</v>
      </c>
      <c r="D1954" s="40"/>
      <c r="I1954" s="36"/>
    </row>
    <row r="1955" ht="19.947476196289063" customHeight="1">
      <c r="B1955" s="59" t="s">
        <v>1600</v>
      </c>
      <c r="C1955" s="56" t="s">
        <v>1601</v>
      </c>
      <c r="D1955" s="57"/>
      <c r="E1955" s="31"/>
      <c r="F1955" s="31"/>
      <c r="G1955" s="31"/>
      <c r="H1955" s="31"/>
      <c r="I1955" s="37"/>
    </row>
    <row r="1956"/>
    <row r="1957"/>
    <row r="1958"/>
    <row r="1959" ht="34.413623046875" customHeight="1">
      <c r="A1959" s="9" t="s">
        <v>20</v>
      </c>
    </row>
    <row r="1960">
      <c r="A1960" s="38" t="s">
        <v>1602</v>
      </c>
      <c r="B1960" s="4" t="s">
        <v>45</v>
      </c>
    </row>
    <row r="1961" ht="19.947476196289063" customHeight="1">
      <c r="B1961" s="47" t="s">
        <v>729</v>
      </c>
      <c r="C1961" s="60" t="s">
        <v>663</v>
      </c>
      <c r="D1961" s="46" t="s">
        <v>1603</v>
      </c>
      <c r="E1961" s="30"/>
      <c r="F1961" s="30"/>
      <c r="G1961" s="30"/>
      <c r="H1961" s="30"/>
      <c r="I1961" s="35"/>
    </row>
    <row r="1962">
      <c r="B1962" s="48"/>
      <c r="C1962" s="3" t="s">
        <v>732</v>
      </c>
      <c r="I1962" s="36"/>
    </row>
    <row r="1963">
      <c r="B1963" s="48"/>
      <c r="I1963" s="36"/>
    </row>
    <row r="1964">
      <c r="B1964" s="48"/>
      <c r="C1964" s="44" t="s">
        <v>56</v>
      </c>
      <c r="I1964" s="36"/>
    </row>
    <row r="1965">
      <c r="B1965" s="48"/>
      <c r="I1965" s="36"/>
    </row>
    <row r="1966" ht="48.879766845703124" customHeight="1">
      <c r="B1966" s="49" t="s">
        <v>1604</v>
      </c>
      <c r="C1966" s="43" t="s">
        <v>663</v>
      </c>
      <c r="D1966" s="41" t="s">
        <v>1605</v>
      </c>
      <c r="E1966" s="40"/>
      <c r="F1966" s="40"/>
      <c r="G1966" s="40"/>
      <c r="H1966" s="40"/>
      <c r="I1966" s="51"/>
    </row>
    <row r="1967">
      <c r="B1967" s="48"/>
      <c r="C1967" s="3" t="s">
        <v>728</v>
      </c>
      <c r="I1967" s="36"/>
    </row>
    <row r="1968">
      <c r="B1968" s="48"/>
      <c r="I1968" s="36"/>
    </row>
    <row r="1969">
      <c r="B1969" s="48"/>
      <c r="C1969" s="44" t="s">
        <v>56</v>
      </c>
      <c r="I1969" s="36"/>
    </row>
    <row r="1970">
      <c r="B1970" s="48"/>
      <c r="I1970" s="36"/>
    </row>
    <row r="1971" ht="48.879766845703124" customHeight="1">
      <c r="B1971" s="49" t="s">
        <v>1606</v>
      </c>
      <c r="C1971" s="43" t="s">
        <v>663</v>
      </c>
      <c r="D1971" s="41" t="s">
        <v>1607</v>
      </c>
      <c r="E1971" s="40"/>
      <c r="F1971" s="40"/>
      <c r="G1971" s="40"/>
      <c r="H1971" s="40"/>
      <c r="I1971" s="51"/>
    </row>
    <row r="1972">
      <c r="B1972" s="48"/>
      <c r="C1972" s="3" t="s">
        <v>728</v>
      </c>
      <c r="I1972" s="36"/>
    </row>
    <row r="1973">
      <c r="B1973" s="48"/>
      <c r="I1973" s="36"/>
    </row>
    <row r="1974">
      <c r="B1974" s="48"/>
      <c r="C1974" s="44" t="s">
        <v>56</v>
      </c>
      <c r="I1974" s="36"/>
    </row>
    <row r="1975">
      <c r="B1975" s="48"/>
      <c r="C1975" s="64" t="str">
        <f>HYPERLINK("#'XML-dokumentation'!A3313", "Fotnot: (**)")</f>
        <v>Fotnot: (**)</v>
      </c>
      <c r="I1975" s="36"/>
    </row>
    <row r="1976">
      <c r="B1976" s="48"/>
      <c r="I1976" s="36"/>
    </row>
    <row r="1977" ht="48.879766845703124" customHeight="1">
      <c r="B1977" s="49" t="s">
        <v>1608</v>
      </c>
      <c r="C1977" s="43" t="s">
        <v>663</v>
      </c>
      <c r="D1977" s="41" t="s">
        <v>1609</v>
      </c>
      <c r="E1977" s="40"/>
      <c r="F1977" s="40"/>
      <c r="G1977" s="40"/>
      <c r="H1977" s="40"/>
      <c r="I1977" s="51"/>
    </row>
    <row r="1978">
      <c r="B1978" s="48"/>
      <c r="C1978" s="3" t="s">
        <v>728</v>
      </c>
      <c r="I1978" s="36"/>
    </row>
    <row r="1979">
      <c r="B1979" s="48"/>
      <c r="I1979" s="36"/>
    </row>
    <row r="1980">
      <c r="B1980" s="48"/>
      <c r="C1980" s="44" t="s">
        <v>56</v>
      </c>
      <c r="I1980" s="36"/>
    </row>
    <row r="1981">
      <c r="B1981" s="48"/>
      <c r="I1981" s="36"/>
    </row>
    <row r="1982" ht="106.7443359375" customHeight="1">
      <c r="B1982" s="49" t="s">
        <v>1610</v>
      </c>
      <c r="C1982" s="42" t="str">
        <f>HYPERLINK("#'XML-dokumentation'!A3017", "Ett eller flera element av typen 'DagligVikt' 
 i element '&lt;DagVikt&gt;'")</f>
        <v>Ett eller flera element av typen 'DagligVikt' 
 i element '&lt;DagVikt&gt;'</v>
      </c>
      <c r="D1982" s="41" t="s">
        <v>1611</v>
      </c>
      <c r="E1982" s="40"/>
      <c r="F1982" s="40"/>
      <c r="G1982" s="40"/>
      <c r="H1982" s="40"/>
      <c r="I1982" s="51"/>
    </row>
    <row r="1983">
      <c r="B1983" s="48"/>
      <c r="C1983" s="44" t="s">
        <v>56</v>
      </c>
      <c r="I1983" s="36"/>
    </row>
    <row r="1984">
      <c r="B1984" s="50"/>
      <c r="C1984" s="31"/>
      <c r="D1984" s="31"/>
      <c r="E1984" s="31"/>
      <c r="F1984" s="31"/>
      <c r="G1984" s="31"/>
      <c r="H1984" s="31"/>
      <c r="I1984" s="37"/>
    </row>
    <row r="1985"/>
    <row r="1986">
      <c r="B1986" s="4" t="s">
        <v>702</v>
      </c>
    </row>
    <row r="1987"/>
    <row r="1988">
      <c r="B1988" s="4" t="s">
        <v>78</v>
      </c>
    </row>
    <row r="1989" ht="19.947476196289063" customHeight="1">
      <c r="B1989" s="32" t="s">
        <v>1612</v>
      </c>
      <c r="C1989" s="46" t="s">
        <v>1613</v>
      </c>
      <c r="D1989" s="30"/>
      <c r="E1989" s="30"/>
      <c r="F1989" s="30"/>
      <c r="G1989" s="30"/>
      <c r="H1989" s="30"/>
      <c r="I1989" s="35"/>
    </row>
    <row r="1990" ht="19.947476196289063" customHeight="1">
      <c r="B1990" s="58" t="s">
        <v>1614</v>
      </c>
      <c r="C1990" s="41" t="s">
        <v>1615</v>
      </c>
      <c r="D1990" s="40"/>
      <c r="I1990" s="36"/>
    </row>
    <row r="1991" ht="19.947476196289063" customHeight="1">
      <c r="B1991" s="58" t="s">
        <v>1616</v>
      </c>
      <c r="C1991" s="41" t="s">
        <v>1617</v>
      </c>
      <c r="D1991" s="40"/>
      <c r="I1991" s="36"/>
    </row>
    <row r="1992" ht="19.947476196289063" customHeight="1">
      <c r="B1992" s="58" t="s">
        <v>1618</v>
      </c>
      <c r="C1992" s="41" t="s">
        <v>1619</v>
      </c>
      <c r="D1992" s="40"/>
      <c r="I1992" s="36"/>
    </row>
    <row r="1993" ht="19.947476196289063" customHeight="1">
      <c r="B1993" s="58" t="s">
        <v>1620</v>
      </c>
      <c r="C1993" s="41" t="s">
        <v>1621</v>
      </c>
      <c r="D1993" s="40"/>
      <c r="I1993" s="36"/>
    </row>
    <row r="1994" ht="19.947476196289063" customHeight="1">
      <c r="B1994" s="59" t="s">
        <v>1622</v>
      </c>
      <c r="C1994" s="56" t="s">
        <v>1623</v>
      </c>
      <c r="D1994" s="57"/>
      <c r="E1994" s="31"/>
      <c r="F1994" s="31"/>
      <c r="G1994" s="31"/>
      <c r="H1994" s="31"/>
      <c r="I1994" s="37"/>
    </row>
    <row r="1995"/>
    <row r="1996"/>
    <row r="1997"/>
    <row r="1998" ht="19.947476196289063" customHeight="1">
      <c r="A1998" s="9" t="s">
        <v>21</v>
      </c>
    </row>
    <row r="1999">
      <c r="A1999" s="38" t="s">
        <v>1624</v>
      </c>
      <c r="B1999" s="4" t="s">
        <v>45</v>
      </c>
    </row>
    <row r="2000" ht="34.413623046875" customHeight="1">
      <c r="B2000" s="47" t="s">
        <v>1625</v>
      </c>
      <c r="C2000" s="60" t="s">
        <v>65</v>
      </c>
      <c r="D2000" s="46" t="s">
        <v>1626</v>
      </c>
      <c r="E2000" s="30"/>
      <c r="F2000" s="30"/>
      <c r="G2000" s="30"/>
      <c r="H2000" s="30"/>
      <c r="I2000" s="35"/>
    </row>
    <row r="2001">
      <c r="B2001" s="48"/>
      <c r="C2001" s="3" t="s">
        <v>1627</v>
      </c>
      <c r="I2001" s="36"/>
    </row>
    <row r="2002">
      <c r="B2002" s="48"/>
      <c r="I2002" s="36"/>
    </row>
    <row r="2003">
      <c r="B2003" s="48"/>
      <c r="C2003" s="7" t="s">
        <v>51</v>
      </c>
      <c r="I2003" s="36"/>
    </row>
    <row r="2004">
      <c r="B2004" s="48"/>
      <c r="I2004" s="36"/>
    </row>
    <row r="2005" ht="63.34591064453125" customHeight="1">
      <c r="B2005" s="49" t="s">
        <v>930</v>
      </c>
      <c r="C2005" s="43" t="s">
        <v>205</v>
      </c>
      <c r="D2005" s="41" t="s">
        <v>1628</v>
      </c>
      <c r="E2005" s="40"/>
      <c r="F2005" s="40"/>
      <c r="G2005" s="40"/>
      <c r="H2005" s="40"/>
      <c r="I2005" s="51"/>
    </row>
    <row r="2006">
      <c r="B2006" s="48"/>
      <c r="I2006" s="36"/>
    </row>
    <row r="2007">
      <c r="B2007" s="48"/>
      <c r="C2007" s="44" t="s">
        <v>56</v>
      </c>
      <c r="I2007" s="36"/>
    </row>
    <row r="2008">
      <c r="B2008" s="48"/>
      <c r="I2008" s="36"/>
    </row>
    <row r="2009" ht="19.947476196289063" customHeight="1">
      <c r="B2009" s="49" t="s">
        <v>1629</v>
      </c>
      <c r="C2009" s="43" t="s">
        <v>65</v>
      </c>
      <c r="D2009" s="41" t="s">
        <v>1630</v>
      </c>
      <c r="E2009" s="40"/>
      <c r="F2009" s="40"/>
      <c r="G2009" s="40"/>
      <c r="H2009" s="40"/>
      <c r="I2009" s="51"/>
    </row>
    <row r="2010">
      <c r="B2010" s="48"/>
      <c r="C2010" s="3" t="s">
        <v>1631</v>
      </c>
      <c r="I2010" s="36"/>
    </row>
    <row r="2011">
      <c r="B2011" s="48"/>
      <c r="I2011" s="36"/>
    </row>
    <row r="2012">
      <c r="B2012" s="48"/>
      <c r="C2012" s="44" t="s">
        <v>56</v>
      </c>
      <c r="I2012" s="36"/>
    </row>
    <row r="2013">
      <c r="B2013" s="50"/>
      <c r="C2013" s="31"/>
      <c r="D2013" s="31"/>
      <c r="E2013" s="31"/>
      <c r="F2013" s="31"/>
      <c r="G2013" s="31"/>
      <c r="H2013" s="31"/>
      <c r="I2013" s="37"/>
    </row>
    <row r="2014"/>
    <row r="2015">
      <c r="B2015" s="4" t="s">
        <v>78</v>
      </c>
    </row>
    <row r="2016" ht="106.7443359375" customHeight="1">
      <c r="B2016" s="32" t="s">
        <v>1632</v>
      </c>
      <c r="C2016" s="46" t="s">
        <v>1633</v>
      </c>
      <c r="D2016" s="30"/>
      <c r="E2016" s="30"/>
      <c r="F2016" s="30"/>
      <c r="G2016" s="30"/>
      <c r="H2016" s="30"/>
      <c r="I2016" s="35"/>
    </row>
    <row r="2017" ht="63.34591064453125" customHeight="1">
      <c r="B2017" s="58" t="s">
        <v>1634</v>
      </c>
      <c r="C2017" s="41" t="s">
        <v>1635</v>
      </c>
      <c r="D2017" s="40"/>
      <c r="I2017" s="36"/>
    </row>
    <row r="2018" ht="34.413623046875" customHeight="1">
      <c r="B2018" s="58" t="s">
        <v>1636</v>
      </c>
      <c r="C2018" s="41" t="s">
        <v>1637</v>
      </c>
      <c r="D2018" s="40"/>
      <c r="I2018" s="36"/>
    </row>
    <row r="2019" ht="34.413623046875" customHeight="1">
      <c r="B2019" s="58" t="s">
        <v>1638</v>
      </c>
      <c r="C2019" s="41" t="s">
        <v>1639</v>
      </c>
      <c r="D2019" s="40"/>
      <c r="I2019" s="36"/>
    </row>
    <row r="2020" ht="48.879766845703124" customHeight="1">
      <c r="B2020" s="58" t="s">
        <v>1640</v>
      </c>
      <c r="C2020" s="41" t="s">
        <v>1641</v>
      </c>
      <c r="D2020" s="40"/>
      <c r="I2020" s="36"/>
    </row>
    <row r="2021" ht="34.413623046875" customHeight="1">
      <c r="B2021" s="58" t="s">
        <v>1642</v>
      </c>
      <c r="C2021" s="41" t="s">
        <v>1643</v>
      </c>
      <c r="D2021" s="40"/>
      <c r="I2021" s="36"/>
    </row>
    <row r="2022" ht="34.413623046875" customHeight="1">
      <c r="B2022" s="58" t="s">
        <v>1644</v>
      </c>
      <c r="C2022" s="41" t="s">
        <v>1645</v>
      </c>
      <c r="D2022" s="40"/>
      <c r="I2022" s="36"/>
    </row>
    <row r="2023" ht="34.413623046875" customHeight="1">
      <c r="B2023" s="58" t="s">
        <v>1646</v>
      </c>
      <c r="C2023" s="41" t="s">
        <v>1647</v>
      </c>
      <c r="D2023" s="40"/>
      <c r="I2023" s="36"/>
    </row>
    <row r="2024" ht="19.947476196289063" customHeight="1">
      <c r="B2024" s="59" t="s">
        <v>1648</v>
      </c>
      <c r="C2024" s="56" t="s">
        <v>1649</v>
      </c>
      <c r="D2024" s="57"/>
      <c r="E2024" s="31"/>
      <c r="F2024" s="31"/>
      <c r="G2024" s="31"/>
      <c r="H2024" s="31"/>
      <c r="I2024" s="37"/>
    </row>
    <row r="2025"/>
    <row r="2026"/>
    <row r="2027"/>
    <row r="2028" ht="63.34591064453125" customHeight="1">
      <c r="A2028" s="9" t="s">
        <v>22</v>
      </c>
    </row>
    <row r="2029">
      <c r="A2029" s="38" t="s">
        <v>1650</v>
      </c>
      <c r="B2029" s="4" t="s">
        <v>45</v>
      </c>
    </row>
    <row r="2030" ht="106.7443359375" customHeight="1">
      <c r="B2030" s="47" t="s">
        <v>930</v>
      </c>
      <c r="C2030" s="60" t="s">
        <v>69</v>
      </c>
      <c r="D2030" s="46" t="s">
        <v>1651</v>
      </c>
      <c r="E2030" s="30"/>
      <c r="F2030" s="30"/>
      <c r="G2030" s="30"/>
      <c r="H2030" s="30"/>
      <c r="I2030" s="35"/>
    </row>
    <row r="2031">
      <c r="B2031" s="48"/>
      <c r="I2031" s="36"/>
    </row>
    <row r="2032">
      <c r="B2032" s="48"/>
      <c r="C2032" s="7" t="s">
        <v>51</v>
      </c>
      <c r="I2032" s="36"/>
    </row>
    <row r="2033">
      <c r="B2033" s="48"/>
      <c r="I2033" s="36"/>
    </row>
    <row r="2034" ht="19.947476196289063" customHeight="1">
      <c r="B2034" s="49" t="s">
        <v>1652</v>
      </c>
      <c r="C2034" s="42" t="s">
        <v>47</v>
      </c>
      <c r="D2034" s="41" t="s">
        <v>1653</v>
      </c>
      <c r="E2034" s="40"/>
      <c r="F2034" s="40"/>
      <c r="G2034" s="40"/>
      <c r="H2034" s="40"/>
      <c r="I2034" s="51"/>
    </row>
    <row r="2035" ht="19.947476196289063" customHeight="1">
      <c r="B2035" s="48"/>
      <c r="C2035" s="3" t="s">
        <v>1654</v>
      </c>
      <c r="D2035" s="9" t="s">
        <v>1655</v>
      </c>
      <c r="I2035" s="36"/>
    </row>
    <row r="2036" ht="19.947476196289063" customHeight="1">
      <c r="B2036" s="48"/>
      <c r="C2036" s="3" t="s">
        <v>1656</v>
      </c>
      <c r="D2036" s="9" t="s">
        <v>1657</v>
      </c>
      <c r="I2036" s="36"/>
    </row>
    <row r="2037" ht="19.947476196289063" customHeight="1">
      <c r="B2037" s="48"/>
      <c r="C2037" s="3" t="s">
        <v>1658</v>
      </c>
      <c r="D2037" s="9" t="s">
        <v>1659</v>
      </c>
      <c r="I2037" s="36"/>
    </row>
    <row r="2038">
      <c r="B2038" s="48"/>
      <c r="I2038" s="36"/>
    </row>
    <row r="2039">
      <c r="B2039" s="48"/>
      <c r="C2039" s="7" t="s">
        <v>51</v>
      </c>
      <c r="I2039" s="36"/>
    </row>
    <row r="2040">
      <c r="B2040" s="48"/>
      <c r="I2040" s="36"/>
    </row>
    <row r="2041" ht="19.947476196289063" customHeight="1">
      <c r="B2041" s="49" t="s">
        <v>1660</v>
      </c>
      <c r="C2041" s="43" t="s">
        <v>174</v>
      </c>
      <c r="D2041" s="41" t="s">
        <v>1661</v>
      </c>
      <c r="E2041" s="40"/>
      <c r="F2041" s="40"/>
      <c r="G2041" s="40"/>
      <c r="H2041" s="40"/>
      <c r="I2041" s="51"/>
    </row>
    <row r="2042">
      <c r="B2042" s="48"/>
      <c r="C2042" s="3" t="s">
        <v>1662</v>
      </c>
      <c r="I2042" s="36"/>
    </row>
    <row r="2043">
      <c r="B2043" s="48"/>
      <c r="I2043" s="36"/>
    </row>
    <row r="2044">
      <c r="B2044" s="48"/>
      <c r="C2044" s="7" t="s">
        <v>51</v>
      </c>
      <c r="I2044" s="36"/>
    </row>
    <row r="2045">
      <c r="B2045" s="48"/>
      <c r="I2045" s="36"/>
    </row>
    <row r="2046" ht="19.947476196289063" customHeight="1">
      <c r="B2046" s="49" t="s">
        <v>1663</v>
      </c>
      <c r="C2046" s="43" t="s">
        <v>174</v>
      </c>
      <c r="D2046" s="41" t="s">
        <v>1664</v>
      </c>
      <c r="E2046" s="40"/>
      <c r="F2046" s="40"/>
      <c r="G2046" s="40"/>
      <c r="H2046" s="40"/>
      <c r="I2046" s="51"/>
    </row>
    <row r="2047">
      <c r="B2047" s="48"/>
      <c r="C2047" s="3" t="s">
        <v>1662</v>
      </c>
      <c r="I2047" s="36"/>
    </row>
    <row r="2048">
      <c r="B2048" s="48"/>
      <c r="I2048" s="36"/>
    </row>
    <row r="2049">
      <c r="B2049" s="48"/>
      <c r="C2049" s="7" t="s">
        <v>51</v>
      </c>
      <c r="I2049" s="36"/>
    </row>
    <row r="2050">
      <c r="B2050" s="48"/>
      <c r="I2050" s="36"/>
    </row>
    <row r="2051" ht="19.947476196289063" customHeight="1">
      <c r="B2051" s="49" t="s">
        <v>1665</v>
      </c>
      <c r="C2051" s="43" t="s">
        <v>174</v>
      </c>
      <c r="D2051" s="41" t="s">
        <v>1666</v>
      </c>
      <c r="E2051" s="40"/>
      <c r="F2051" s="40"/>
      <c r="G2051" s="40"/>
      <c r="H2051" s="40"/>
      <c r="I2051" s="51"/>
    </row>
    <row r="2052">
      <c r="B2052" s="48"/>
      <c r="C2052" s="3" t="s">
        <v>1662</v>
      </c>
      <c r="I2052" s="36"/>
    </row>
    <row r="2053">
      <c r="B2053" s="48"/>
      <c r="I2053" s="36"/>
    </row>
    <row r="2054">
      <c r="B2054" s="48"/>
      <c r="C2054" s="7" t="s">
        <v>51</v>
      </c>
      <c r="I2054" s="36"/>
    </row>
    <row r="2055">
      <c r="B2055" s="48"/>
      <c r="I2055" s="36"/>
    </row>
    <row r="2056" ht="19.947476196289063" customHeight="1">
      <c r="B2056" s="49" t="s">
        <v>1667</v>
      </c>
      <c r="C2056" s="43" t="s">
        <v>174</v>
      </c>
      <c r="D2056" s="41" t="s">
        <v>1668</v>
      </c>
      <c r="E2056" s="40"/>
      <c r="F2056" s="40"/>
      <c r="G2056" s="40"/>
      <c r="H2056" s="40"/>
      <c r="I2056" s="51"/>
    </row>
    <row r="2057">
      <c r="B2057" s="48"/>
      <c r="C2057" s="3" t="s">
        <v>1669</v>
      </c>
      <c r="I2057" s="36"/>
    </row>
    <row r="2058">
      <c r="B2058" s="48"/>
      <c r="I2058" s="36"/>
    </row>
    <row r="2059">
      <c r="B2059" s="48"/>
      <c r="C2059" s="7" t="s">
        <v>51</v>
      </c>
      <c r="I2059" s="36"/>
    </row>
    <row r="2060">
      <c r="B2060" s="48"/>
      <c r="I2060" s="36"/>
    </row>
    <row r="2061" ht="19.947476196289063" customHeight="1">
      <c r="B2061" s="49" t="s">
        <v>1670</v>
      </c>
      <c r="C2061" s="43" t="s">
        <v>174</v>
      </c>
      <c r="D2061" s="41" t="s">
        <v>1671</v>
      </c>
      <c r="E2061" s="40"/>
      <c r="F2061" s="40"/>
      <c r="G2061" s="40"/>
      <c r="H2061" s="40"/>
      <c r="I2061" s="51"/>
    </row>
    <row r="2062">
      <c r="B2062" s="48"/>
      <c r="C2062" s="3" t="s">
        <v>1662</v>
      </c>
      <c r="I2062" s="36"/>
    </row>
    <row r="2063">
      <c r="B2063" s="48"/>
      <c r="I2063" s="36"/>
    </row>
    <row r="2064">
      <c r="B2064" s="48"/>
      <c r="C2064" s="7" t="s">
        <v>51</v>
      </c>
      <c r="I2064" s="36"/>
    </row>
    <row r="2065">
      <c r="B2065" s="48"/>
      <c r="I2065" s="36"/>
    </row>
    <row r="2066" ht="19.947476196289063" customHeight="1">
      <c r="B2066" s="49" t="s">
        <v>1672</v>
      </c>
      <c r="C2066" s="43" t="s">
        <v>174</v>
      </c>
      <c r="D2066" s="41" t="s">
        <v>1673</v>
      </c>
      <c r="E2066" s="40"/>
      <c r="F2066" s="40"/>
      <c r="G2066" s="40"/>
      <c r="H2066" s="40"/>
      <c r="I2066" s="51"/>
    </row>
    <row r="2067">
      <c r="B2067" s="48"/>
      <c r="C2067" s="3" t="s">
        <v>1662</v>
      </c>
      <c r="I2067" s="36"/>
    </row>
    <row r="2068">
      <c r="B2068" s="48"/>
      <c r="I2068" s="36"/>
    </row>
    <row r="2069">
      <c r="B2069" s="48"/>
      <c r="C2069" s="7" t="s">
        <v>51</v>
      </c>
      <c r="I2069" s="36"/>
    </row>
    <row r="2070">
      <c r="B2070" s="48"/>
      <c r="I2070" s="36"/>
    </row>
    <row r="2071" ht="19.947476196289063" customHeight="1">
      <c r="B2071" s="49" t="s">
        <v>1674</v>
      </c>
      <c r="C2071" s="43" t="s">
        <v>174</v>
      </c>
      <c r="D2071" s="41" t="s">
        <v>1675</v>
      </c>
      <c r="E2071" s="40"/>
      <c r="F2071" s="40"/>
      <c r="G2071" s="40"/>
      <c r="H2071" s="40"/>
      <c r="I2071" s="51"/>
    </row>
    <row r="2072">
      <c r="B2072" s="48"/>
      <c r="C2072" s="3" t="s">
        <v>1669</v>
      </c>
      <c r="I2072" s="36"/>
    </row>
    <row r="2073">
      <c r="B2073" s="48"/>
      <c r="I2073" s="36"/>
    </row>
    <row r="2074">
      <c r="B2074" s="48"/>
      <c r="C2074" s="7" t="s">
        <v>51</v>
      </c>
      <c r="I2074" s="36"/>
    </row>
    <row r="2075">
      <c r="B2075" s="48"/>
      <c r="I2075" s="36"/>
    </row>
    <row r="2076" ht="19.947476196289063" customHeight="1">
      <c r="B2076" s="49" t="s">
        <v>1676</v>
      </c>
      <c r="C2076" s="43" t="s">
        <v>174</v>
      </c>
      <c r="D2076" s="41" t="s">
        <v>1677</v>
      </c>
      <c r="E2076" s="40"/>
      <c r="F2076" s="40"/>
      <c r="G2076" s="40"/>
      <c r="H2076" s="40"/>
      <c r="I2076" s="51"/>
    </row>
    <row r="2077">
      <c r="B2077" s="48"/>
      <c r="C2077" s="3" t="s">
        <v>1662</v>
      </c>
      <c r="I2077" s="36"/>
    </row>
    <row r="2078">
      <c r="B2078" s="48"/>
      <c r="I2078" s="36"/>
    </row>
    <row r="2079">
      <c r="B2079" s="48"/>
      <c r="C2079" s="7" t="s">
        <v>51</v>
      </c>
      <c r="I2079" s="36"/>
    </row>
    <row r="2080">
      <c r="B2080" s="48"/>
      <c r="I2080" s="36"/>
    </row>
    <row r="2081" ht="19.947476196289063" customHeight="1">
      <c r="B2081" s="49" t="s">
        <v>1678</v>
      </c>
      <c r="C2081" s="43" t="s">
        <v>174</v>
      </c>
      <c r="D2081" s="41" t="s">
        <v>1679</v>
      </c>
      <c r="E2081" s="40"/>
      <c r="F2081" s="40"/>
      <c r="G2081" s="40"/>
      <c r="H2081" s="40"/>
      <c r="I2081" s="51"/>
    </row>
    <row r="2082">
      <c r="B2082" s="48"/>
      <c r="C2082" s="3" t="s">
        <v>1662</v>
      </c>
      <c r="I2082" s="36"/>
    </row>
    <row r="2083">
      <c r="B2083" s="48"/>
      <c r="I2083" s="36"/>
    </row>
    <row r="2084">
      <c r="B2084" s="48"/>
      <c r="C2084" s="7" t="s">
        <v>51</v>
      </c>
      <c r="I2084" s="36"/>
    </row>
    <row r="2085">
      <c r="B2085" s="48"/>
      <c r="I2085" s="36"/>
    </row>
    <row r="2086" ht="19.947476196289063" customHeight="1">
      <c r="B2086" s="49" t="s">
        <v>1680</v>
      </c>
      <c r="C2086" s="43" t="s">
        <v>174</v>
      </c>
      <c r="D2086" s="41" t="s">
        <v>1681</v>
      </c>
      <c r="E2086" s="40"/>
      <c r="F2086" s="40"/>
      <c r="G2086" s="40"/>
      <c r="H2086" s="40"/>
      <c r="I2086" s="51"/>
    </row>
    <row r="2087">
      <c r="B2087" s="48"/>
      <c r="C2087" s="3" t="s">
        <v>1662</v>
      </c>
      <c r="I2087" s="36"/>
    </row>
    <row r="2088">
      <c r="B2088" s="48"/>
      <c r="I2088" s="36"/>
    </row>
    <row r="2089">
      <c r="B2089" s="48"/>
      <c r="C2089" s="7" t="s">
        <v>51</v>
      </c>
      <c r="I2089" s="36"/>
    </row>
    <row r="2090">
      <c r="B2090" s="48"/>
      <c r="I2090" s="36"/>
    </row>
    <row r="2091" ht="19.947476196289063" customHeight="1">
      <c r="B2091" s="49" t="s">
        <v>1682</v>
      </c>
      <c r="C2091" s="43" t="s">
        <v>174</v>
      </c>
      <c r="D2091" s="41" t="s">
        <v>1683</v>
      </c>
      <c r="E2091" s="40"/>
      <c r="F2091" s="40"/>
      <c r="G2091" s="40"/>
      <c r="H2091" s="40"/>
      <c r="I2091" s="51"/>
    </row>
    <row r="2092">
      <c r="B2092" s="48"/>
      <c r="C2092" s="3" t="s">
        <v>1662</v>
      </c>
      <c r="I2092" s="36"/>
    </row>
    <row r="2093">
      <c r="B2093" s="48"/>
      <c r="I2093" s="36"/>
    </row>
    <row r="2094">
      <c r="B2094" s="48"/>
      <c r="C2094" s="7" t="s">
        <v>51</v>
      </c>
      <c r="I2094" s="36"/>
    </row>
    <row r="2095">
      <c r="B2095" s="48"/>
      <c r="I2095" s="36"/>
    </row>
    <row r="2096" ht="19.947476196289063" customHeight="1">
      <c r="B2096" s="49" t="s">
        <v>1684</v>
      </c>
      <c r="C2096" s="43" t="s">
        <v>174</v>
      </c>
      <c r="D2096" s="41" t="s">
        <v>1685</v>
      </c>
      <c r="E2096" s="40"/>
      <c r="F2096" s="40"/>
      <c r="G2096" s="40"/>
      <c r="H2096" s="40"/>
      <c r="I2096" s="51"/>
    </row>
    <row r="2097">
      <c r="B2097" s="48"/>
      <c r="C2097" s="3" t="s">
        <v>1662</v>
      </c>
      <c r="I2097" s="36"/>
    </row>
    <row r="2098">
      <c r="B2098" s="48"/>
      <c r="I2098" s="36"/>
    </row>
    <row r="2099">
      <c r="B2099" s="48"/>
      <c r="C2099" s="7" t="s">
        <v>51</v>
      </c>
      <c r="I2099" s="36"/>
    </row>
    <row r="2100">
      <c r="B2100" s="48"/>
      <c r="I2100" s="36"/>
    </row>
    <row r="2101" ht="19.947476196289063" customHeight="1">
      <c r="B2101" s="49" t="s">
        <v>1686</v>
      </c>
      <c r="C2101" s="43" t="s">
        <v>174</v>
      </c>
      <c r="D2101" s="41" t="s">
        <v>1687</v>
      </c>
      <c r="E2101" s="40"/>
      <c r="F2101" s="40"/>
      <c r="G2101" s="40"/>
      <c r="H2101" s="40"/>
      <c r="I2101" s="51"/>
    </row>
    <row r="2102">
      <c r="B2102" s="48"/>
      <c r="C2102" s="3" t="s">
        <v>1669</v>
      </c>
      <c r="I2102" s="36"/>
    </row>
    <row r="2103">
      <c r="B2103" s="48"/>
      <c r="I2103" s="36"/>
    </row>
    <row r="2104">
      <c r="B2104" s="48"/>
      <c r="C2104" s="7" t="s">
        <v>51</v>
      </c>
      <c r="I2104" s="36"/>
    </row>
    <row r="2105">
      <c r="B2105" s="48"/>
      <c r="I2105" s="36"/>
    </row>
    <row r="2106" ht="19.947476196289063" customHeight="1">
      <c r="B2106" s="49" t="s">
        <v>1688</v>
      </c>
      <c r="C2106" s="43" t="s">
        <v>174</v>
      </c>
      <c r="D2106" s="41" t="s">
        <v>1689</v>
      </c>
      <c r="E2106" s="40"/>
      <c r="F2106" s="40"/>
      <c r="G2106" s="40"/>
      <c r="H2106" s="40"/>
      <c r="I2106" s="51"/>
    </row>
    <row r="2107">
      <c r="B2107" s="48"/>
      <c r="C2107" s="3" t="s">
        <v>1662</v>
      </c>
      <c r="I2107" s="36"/>
    </row>
    <row r="2108">
      <c r="B2108" s="48"/>
      <c r="I2108" s="36"/>
    </row>
    <row r="2109">
      <c r="B2109" s="48"/>
      <c r="C2109" s="7" t="s">
        <v>51</v>
      </c>
      <c r="I2109" s="36"/>
    </row>
    <row r="2110">
      <c r="B2110" s="50"/>
      <c r="C2110" s="31"/>
      <c r="D2110" s="31"/>
      <c r="E2110" s="31"/>
      <c r="F2110" s="31"/>
      <c r="G2110" s="31"/>
      <c r="H2110" s="31"/>
      <c r="I2110" s="37"/>
    </row>
    <row r="2111"/>
    <row r="2112">
      <c r="B2112" s="4" t="s">
        <v>75</v>
      </c>
    </row>
    <row r="2113" ht="19.947476196289063" customHeight="1">
      <c r="B2113" s="32" t="s">
        <v>1690</v>
      </c>
      <c r="C2113" s="46" t="s">
        <v>1691</v>
      </c>
      <c r="D2113" s="30"/>
      <c r="E2113" s="30"/>
      <c r="F2113" s="30"/>
      <c r="G2113" s="30"/>
      <c r="H2113" s="30"/>
      <c r="I2113" s="35"/>
    </row>
    <row r="2114" ht="19.947476196289063" customHeight="1">
      <c r="B2114" s="59" t="s">
        <v>1692</v>
      </c>
      <c r="C2114" s="56" t="s">
        <v>1693</v>
      </c>
      <c r="D2114" s="57"/>
      <c r="E2114" s="31"/>
      <c r="F2114" s="31"/>
      <c r="G2114" s="31"/>
      <c r="H2114" s="31"/>
      <c r="I2114" s="37"/>
    </row>
    <row r="2115"/>
    <row r="2116">
      <c r="B2116" s="4" t="s">
        <v>78</v>
      </c>
    </row>
    <row r="2117" ht="19.947476196289063" customHeight="1">
      <c r="B2117" s="32" t="s">
        <v>1694</v>
      </c>
      <c r="C2117" s="46" t="s">
        <v>1695</v>
      </c>
      <c r="D2117" s="30"/>
      <c r="E2117" s="30"/>
      <c r="F2117" s="30"/>
      <c r="G2117" s="30"/>
      <c r="H2117" s="30"/>
      <c r="I2117" s="35"/>
    </row>
    <row r="2118" ht="19.947476196289063" customHeight="1">
      <c r="B2118" s="58" t="s">
        <v>1696</v>
      </c>
      <c r="C2118" s="41" t="s">
        <v>1697</v>
      </c>
      <c r="D2118" s="40"/>
      <c r="I2118" s="36"/>
    </row>
    <row r="2119" ht="92.2781982421875" customHeight="1">
      <c r="B2119" s="58" t="s">
        <v>1698</v>
      </c>
      <c r="C2119" s="41" t="s">
        <v>1699</v>
      </c>
      <c r="D2119" s="40"/>
      <c r="I2119" s="36"/>
    </row>
    <row r="2120" ht="19.947476196289063" customHeight="1">
      <c r="B2120" s="58" t="s">
        <v>1700</v>
      </c>
      <c r="C2120" s="41" t="s">
        <v>1701</v>
      </c>
      <c r="D2120" s="40"/>
      <c r="I2120" s="36"/>
    </row>
    <row r="2121" ht="19.947476196289063" customHeight="1">
      <c r="B2121" s="59" t="s">
        <v>1702</v>
      </c>
      <c r="C2121" s="56" t="s">
        <v>1703</v>
      </c>
      <c r="D2121" s="57"/>
      <c r="E2121" s="31"/>
      <c r="F2121" s="31"/>
      <c r="G2121" s="31"/>
      <c r="H2121" s="31"/>
      <c r="I2121" s="37"/>
    </row>
    <row r="2122"/>
    <row r="2123"/>
    <row r="2124"/>
    <row r="2125" ht="48.879766845703124" customHeight="1">
      <c r="A2125" s="9" t="s">
        <v>23</v>
      </c>
    </row>
    <row r="2126">
      <c r="A2126" s="38" t="s">
        <v>1704</v>
      </c>
      <c r="B2126" s="4" t="s">
        <v>45</v>
      </c>
    </row>
    <row r="2127" ht="106.7443359375" customHeight="1">
      <c r="B2127" s="47" t="s">
        <v>930</v>
      </c>
      <c r="C2127" s="60" t="s">
        <v>69</v>
      </c>
      <c r="D2127" s="46" t="s">
        <v>1651</v>
      </c>
      <c r="E2127" s="30"/>
      <c r="F2127" s="30"/>
      <c r="G2127" s="30"/>
      <c r="H2127" s="30"/>
      <c r="I2127" s="35"/>
    </row>
    <row r="2128">
      <c r="B2128" s="48"/>
      <c r="I2128" s="36"/>
    </row>
    <row r="2129">
      <c r="B2129" s="48"/>
      <c r="C2129" s="7" t="s">
        <v>51</v>
      </c>
      <c r="I2129" s="36"/>
    </row>
    <row r="2130">
      <c r="B2130" s="48"/>
      <c r="I2130" s="36"/>
    </row>
    <row r="2131" ht="19.947476196289063" customHeight="1">
      <c r="B2131" s="49" t="s">
        <v>1652</v>
      </c>
      <c r="C2131" s="42" t="s">
        <v>47</v>
      </c>
      <c r="D2131" s="41" t="s">
        <v>1653</v>
      </c>
      <c r="E2131" s="40"/>
      <c r="F2131" s="40"/>
      <c r="G2131" s="40"/>
      <c r="H2131" s="40"/>
      <c r="I2131" s="51"/>
    </row>
    <row r="2132" ht="19.947476196289063" customHeight="1">
      <c r="B2132" s="48"/>
      <c r="C2132" s="3" t="s">
        <v>1654</v>
      </c>
      <c r="D2132" s="9" t="s">
        <v>1655</v>
      </c>
      <c r="I2132" s="36"/>
    </row>
    <row r="2133" ht="19.947476196289063" customHeight="1">
      <c r="B2133" s="48"/>
      <c r="C2133" s="3" t="s">
        <v>1656</v>
      </c>
      <c r="D2133" s="9" t="s">
        <v>1657</v>
      </c>
      <c r="I2133" s="36"/>
    </row>
    <row r="2134" ht="19.947476196289063" customHeight="1">
      <c r="B2134" s="48"/>
      <c r="C2134" s="3" t="s">
        <v>1658</v>
      </c>
      <c r="D2134" s="9" t="s">
        <v>1659</v>
      </c>
      <c r="I2134" s="36"/>
    </row>
    <row r="2135">
      <c r="B2135" s="48"/>
      <c r="I2135" s="36"/>
    </row>
    <row r="2136">
      <c r="B2136" s="48"/>
      <c r="C2136" s="7" t="s">
        <v>51</v>
      </c>
      <c r="I2136" s="36"/>
    </row>
    <row r="2137">
      <c r="B2137" s="48"/>
      <c r="I2137" s="36"/>
    </row>
    <row r="2138" ht="19.947476196289063" customHeight="1">
      <c r="B2138" s="49" t="s">
        <v>1660</v>
      </c>
      <c r="C2138" s="43" t="s">
        <v>174</v>
      </c>
      <c r="D2138" s="41" t="s">
        <v>1705</v>
      </c>
      <c r="E2138" s="40"/>
      <c r="F2138" s="40"/>
      <c r="G2138" s="40"/>
      <c r="H2138" s="40"/>
      <c r="I2138" s="51"/>
    </row>
    <row r="2139">
      <c r="B2139" s="48"/>
      <c r="C2139" s="3" t="s">
        <v>1662</v>
      </c>
      <c r="I2139" s="36"/>
    </row>
    <row r="2140">
      <c r="B2140" s="48"/>
      <c r="I2140" s="36"/>
    </row>
    <row r="2141">
      <c r="B2141" s="48"/>
      <c r="C2141" s="7" t="s">
        <v>51</v>
      </c>
      <c r="I2141" s="36"/>
    </row>
    <row r="2142">
      <c r="B2142" s="48"/>
      <c r="I2142" s="36"/>
    </row>
    <row r="2143" ht="19.947476196289063" customHeight="1">
      <c r="B2143" s="49" t="s">
        <v>1663</v>
      </c>
      <c r="C2143" s="43" t="s">
        <v>174</v>
      </c>
      <c r="D2143" s="41" t="s">
        <v>1664</v>
      </c>
      <c r="E2143" s="40"/>
      <c r="F2143" s="40"/>
      <c r="G2143" s="40"/>
      <c r="H2143" s="40"/>
      <c r="I2143" s="51"/>
    </row>
    <row r="2144">
      <c r="B2144" s="48"/>
      <c r="C2144" s="3" t="s">
        <v>1662</v>
      </c>
      <c r="I2144" s="36"/>
    </row>
    <row r="2145">
      <c r="B2145" s="48"/>
      <c r="I2145" s="36"/>
    </row>
    <row r="2146">
      <c r="B2146" s="48"/>
      <c r="C2146" s="7" t="s">
        <v>51</v>
      </c>
      <c r="I2146" s="36"/>
    </row>
    <row r="2147">
      <c r="B2147" s="48"/>
      <c r="I2147" s="36"/>
    </row>
    <row r="2148" ht="19.947476196289063" customHeight="1">
      <c r="B2148" s="49" t="s">
        <v>1665</v>
      </c>
      <c r="C2148" s="43" t="s">
        <v>174</v>
      </c>
      <c r="D2148" s="41" t="s">
        <v>1666</v>
      </c>
      <c r="E2148" s="40"/>
      <c r="F2148" s="40"/>
      <c r="G2148" s="40"/>
      <c r="H2148" s="40"/>
      <c r="I2148" s="51"/>
    </row>
    <row r="2149">
      <c r="B2149" s="48"/>
      <c r="C2149" s="3" t="s">
        <v>1662</v>
      </c>
      <c r="I2149" s="36"/>
    </row>
    <row r="2150">
      <c r="B2150" s="48"/>
      <c r="I2150" s="36"/>
    </row>
    <row r="2151">
      <c r="B2151" s="48"/>
      <c r="C2151" s="7" t="s">
        <v>51</v>
      </c>
      <c r="I2151" s="36"/>
    </row>
    <row r="2152">
      <c r="B2152" s="48"/>
      <c r="I2152" s="36"/>
    </row>
    <row r="2153" ht="19.947476196289063" customHeight="1">
      <c r="B2153" s="49" t="s">
        <v>1670</v>
      </c>
      <c r="C2153" s="43" t="s">
        <v>174</v>
      </c>
      <c r="D2153" s="41" t="s">
        <v>1706</v>
      </c>
      <c r="E2153" s="40"/>
      <c r="F2153" s="40"/>
      <c r="G2153" s="40"/>
      <c r="H2153" s="40"/>
      <c r="I2153" s="51"/>
    </row>
    <row r="2154">
      <c r="B2154" s="48"/>
      <c r="C2154" s="3" t="s">
        <v>1662</v>
      </c>
      <c r="I2154" s="36"/>
    </row>
    <row r="2155">
      <c r="B2155" s="48"/>
      <c r="I2155" s="36"/>
    </row>
    <row r="2156">
      <c r="B2156" s="48"/>
      <c r="C2156" s="7" t="s">
        <v>51</v>
      </c>
      <c r="I2156" s="36"/>
    </row>
    <row r="2157">
      <c r="B2157" s="48"/>
      <c r="I2157" s="36"/>
    </row>
    <row r="2158" ht="19.947476196289063" customHeight="1">
      <c r="B2158" s="49" t="s">
        <v>1707</v>
      </c>
      <c r="C2158" s="43" t="s">
        <v>174</v>
      </c>
      <c r="D2158" s="41" t="s">
        <v>1708</v>
      </c>
      <c r="E2158" s="40"/>
      <c r="F2158" s="40"/>
      <c r="G2158" s="40"/>
      <c r="H2158" s="40"/>
      <c r="I2158" s="51"/>
    </row>
    <row r="2159">
      <c r="B2159" s="48"/>
      <c r="C2159" s="3" t="s">
        <v>1669</v>
      </c>
      <c r="I2159" s="36"/>
    </row>
    <row r="2160">
      <c r="B2160" s="48"/>
      <c r="I2160" s="36"/>
    </row>
    <row r="2161">
      <c r="B2161" s="48"/>
      <c r="C2161" s="7" t="s">
        <v>51</v>
      </c>
      <c r="I2161" s="36"/>
    </row>
    <row r="2162">
      <c r="B2162" s="48"/>
      <c r="I2162" s="36"/>
    </row>
    <row r="2163" ht="19.947476196289063" customHeight="1">
      <c r="B2163" s="49" t="s">
        <v>1672</v>
      </c>
      <c r="C2163" s="43" t="s">
        <v>174</v>
      </c>
      <c r="D2163" s="41" t="s">
        <v>1709</v>
      </c>
      <c r="E2163" s="40"/>
      <c r="F2163" s="40"/>
      <c r="G2163" s="40"/>
      <c r="H2163" s="40"/>
      <c r="I2163" s="51"/>
    </row>
    <row r="2164">
      <c r="B2164" s="48"/>
      <c r="C2164" s="3" t="s">
        <v>1662</v>
      </c>
      <c r="I2164" s="36"/>
    </row>
    <row r="2165">
      <c r="B2165" s="48"/>
      <c r="I2165" s="36"/>
    </row>
    <row r="2166">
      <c r="B2166" s="48"/>
      <c r="C2166" s="7" t="s">
        <v>51</v>
      </c>
      <c r="I2166" s="36"/>
    </row>
    <row r="2167">
      <c r="B2167" s="48"/>
      <c r="I2167" s="36"/>
    </row>
    <row r="2168" ht="19.947476196289063" customHeight="1">
      <c r="B2168" s="49" t="s">
        <v>1676</v>
      </c>
      <c r="C2168" s="43" t="s">
        <v>174</v>
      </c>
      <c r="D2168" s="41" t="s">
        <v>1710</v>
      </c>
      <c r="E2168" s="40"/>
      <c r="F2168" s="40"/>
      <c r="G2168" s="40"/>
      <c r="H2168" s="40"/>
      <c r="I2168" s="51"/>
    </row>
    <row r="2169">
      <c r="B2169" s="48"/>
      <c r="C2169" s="3" t="s">
        <v>1662</v>
      </c>
      <c r="I2169" s="36"/>
    </row>
    <row r="2170">
      <c r="B2170" s="48"/>
      <c r="I2170" s="36"/>
    </row>
    <row r="2171">
      <c r="B2171" s="48"/>
      <c r="C2171" s="7" t="s">
        <v>51</v>
      </c>
      <c r="I2171" s="36"/>
    </row>
    <row r="2172">
      <c r="B2172" s="48"/>
      <c r="I2172" s="36"/>
    </row>
    <row r="2173" ht="19.947476196289063" customHeight="1">
      <c r="B2173" s="49" t="s">
        <v>1678</v>
      </c>
      <c r="C2173" s="43" t="s">
        <v>174</v>
      </c>
      <c r="D2173" s="41" t="s">
        <v>1711</v>
      </c>
      <c r="E2173" s="40"/>
      <c r="F2173" s="40"/>
      <c r="G2173" s="40"/>
      <c r="H2173" s="40"/>
      <c r="I2173" s="51"/>
    </row>
    <row r="2174">
      <c r="B2174" s="48"/>
      <c r="C2174" s="3" t="s">
        <v>1662</v>
      </c>
      <c r="I2174" s="36"/>
    </row>
    <row r="2175">
      <c r="B2175" s="48"/>
      <c r="I2175" s="36"/>
    </row>
    <row r="2176">
      <c r="B2176" s="48"/>
      <c r="C2176" s="7" t="s">
        <v>51</v>
      </c>
      <c r="I2176" s="36"/>
    </row>
    <row r="2177">
      <c r="B2177" s="48"/>
      <c r="I2177" s="36"/>
    </row>
    <row r="2178" ht="19.947476196289063" customHeight="1">
      <c r="B2178" s="49" t="s">
        <v>1680</v>
      </c>
      <c r="C2178" s="43" t="s">
        <v>174</v>
      </c>
      <c r="D2178" s="41" t="s">
        <v>1712</v>
      </c>
      <c r="E2178" s="40"/>
      <c r="F2178" s="40"/>
      <c r="G2178" s="40"/>
      <c r="H2178" s="40"/>
      <c r="I2178" s="51"/>
    </row>
    <row r="2179">
      <c r="B2179" s="48"/>
      <c r="C2179" s="3" t="s">
        <v>1662</v>
      </c>
      <c r="I2179" s="36"/>
    </row>
    <row r="2180">
      <c r="B2180" s="48"/>
      <c r="I2180" s="36"/>
    </row>
    <row r="2181">
      <c r="B2181" s="48"/>
      <c r="C2181" s="7" t="s">
        <v>51</v>
      </c>
      <c r="I2181" s="36"/>
    </row>
    <row r="2182">
      <c r="B2182" s="48"/>
      <c r="I2182" s="36"/>
    </row>
    <row r="2183" ht="19.947476196289063" customHeight="1">
      <c r="B2183" s="49" t="s">
        <v>1682</v>
      </c>
      <c r="C2183" s="43" t="s">
        <v>174</v>
      </c>
      <c r="D2183" s="41" t="s">
        <v>1713</v>
      </c>
      <c r="E2183" s="40"/>
      <c r="F2183" s="40"/>
      <c r="G2183" s="40"/>
      <c r="H2183" s="40"/>
      <c r="I2183" s="51"/>
    </row>
    <row r="2184">
      <c r="B2184" s="48"/>
      <c r="C2184" s="3" t="s">
        <v>1662</v>
      </c>
      <c r="I2184" s="36"/>
    </row>
    <row r="2185">
      <c r="B2185" s="48"/>
      <c r="I2185" s="36"/>
    </row>
    <row r="2186">
      <c r="B2186" s="48"/>
      <c r="C2186" s="7" t="s">
        <v>51</v>
      </c>
      <c r="I2186" s="36"/>
    </row>
    <row r="2187">
      <c r="B2187" s="48"/>
      <c r="I2187" s="36"/>
    </row>
    <row r="2188" ht="19.947476196289063" customHeight="1">
      <c r="B2188" s="49" t="s">
        <v>1714</v>
      </c>
      <c r="C2188" s="43" t="s">
        <v>174</v>
      </c>
      <c r="D2188" s="41" t="s">
        <v>1715</v>
      </c>
      <c r="E2188" s="40"/>
      <c r="F2188" s="40"/>
      <c r="G2188" s="40"/>
      <c r="H2188" s="40"/>
      <c r="I2188" s="51"/>
    </row>
    <row r="2189">
      <c r="B2189" s="48"/>
      <c r="C2189" s="3" t="s">
        <v>1669</v>
      </c>
      <c r="I2189" s="36"/>
    </row>
    <row r="2190">
      <c r="B2190" s="48"/>
      <c r="I2190" s="36"/>
    </row>
    <row r="2191">
      <c r="B2191" s="48"/>
      <c r="C2191" s="7" t="s">
        <v>51</v>
      </c>
      <c r="I2191" s="36"/>
    </row>
    <row r="2192">
      <c r="B2192" s="48"/>
      <c r="I2192" s="36"/>
    </row>
    <row r="2193" ht="19.947476196289063" customHeight="1">
      <c r="B2193" s="49" t="s">
        <v>1684</v>
      </c>
      <c r="C2193" s="43" t="s">
        <v>174</v>
      </c>
      <c r="D2193" s="41" t="s">
        <v>1716</v>
      </c>
      <c r="E2193" s="40"/>
      <c r="F2193" s="40"/>
      <c r="G2193" s="40"/>
      <c r="H2193" s="40"/>
      <c r="I2193" s="51"/>
    </row>
    <row r="2194">
      <c r="B2194" s="48"/>
      <c r="C2194" s="3" t="s">
        <v>1662</v>
      </c>
      <c r="I2194" s="36"/>
    </row>
    <row r="2195">
      <c r="B2195" s="48"/>
      <c r="I2195" s="36"/>
    </row>
    <row r="2196">
      <c r="B2196" s="48"/>
      <c r="C2196" s="7" t="s">
        <v>51</v>
      </c>
      <c r="I2196" s="36"/>
    </row>
    <row r="2197">
      <c r="B2197" s="48"/>
      <c r="I2197" s="36"/>
    </row>
    <row r="2198" ht="19.947476196289063" customHeight="1">
      <c r="B2198" s="49" t="s">
        <v>1688</v>
      </c>
      <c r="C2198" s="43" t="s">
        <v>174</v>
      </c>
      <c r="D2198" s="41" t="s">
        <v>1717</v>
      </c>
      <c r="E2198" s="40"/>
      <c r="F2198" s="40"/>
      <c r="G2198" s="40"/>
      <c r="H2198" s="40"/>
      <c r="I2198" s="51"/>
    </row>
    <row r="2199">
      <c r="B2199" s="48"/>
      <c r="C2199" s="3" t="s">
        <v>1662</v>
      </c>
      <c r="I2199" s="36"/>
    </row>
    <row r="2200">
      <c r="B2200" s="48"/>
      <c r="I2200" s="36"/>
    </row>
    <row r="2201">
      <c r="B2201" s="48"/>
      <c r="C2201" s="7" t="s">
        <v>51</v>
      </c>
      <c r="I2201" s="36"/>
    </row>
    <row r="2202">
      <c r="B2202" s="50"/>
      <c r="C2202" s="31"/>
      <c r="D2202" s="31"/>
      <c r="E2202" s="31"/>
      <c r="F2202" s="31"/>
      <c r="G2202" s="31"/>
      <c r="H2202" s="31"/>
      <c r="I2202" s="37"/>
    </row>
    <row r="2203"/>
    <row r="2204">
      <c r="B2204" s="4" t="s">
        <v>75</v>
      </c>
    </row>
    <row r="2205" ht="19.947476196289063" customHeight="1">
      <c r="B2205" s="32" t="s">
        <v>1718</v>
      </c>
      <c r="C2205" s="46" t="s">
        <v>1691</v>
      </c>
      <c r="D2205" s="30"/>
      <c r="E2205" s="30"/>
      <c r="F2205" s="30"/>
      <c r="G2205" s="30"/>
      <c r="H2205" s="30"/>
      <c r="I2205" s="35"/>
    </row>
    <row r="2206" ht="19.947476196289063" customHeight="1">
      <c r="B2206" s="59" t="s">
        <v>1719</v>
      </c>
      <c r="C2206" s="56" t="s">
        <v>1693</v>
      </c>
      <c r="D2206" s="57"/>
      <c r="E2206" s="31"/>
      <c r="F2206" s="31"/>
      <c r="G2206" s="31"/>
      <c r="H2206" s="31"/>
      <c r="I2206" s="37"/>
    </row>
    <row r="2207"/>
    <row r="2208">
      <c r="B2208" s="4" t="s">
        <v>78</v>
      </c>
    </row>
    <row r="2209" ht="19.947476196289063" customHeight="1">
      <c r="B2209" s="32" t="s">
        <v>1720</v>
      </c>
      <c r="C2209" s="46" t="s">
        <v>1695</v>
      </c>
      <c r="D2209" s="30"/>
      <c r="E2209" s="30"/>
      <c r="F2209" s="30"/>
      <c r="G2209" s="30"/>
      <c r="H2209" s="30"/>
      <c r="I2209" s="35"/>
    </row>
    <row r="2210" ht="19.947476196289063" customHeight="1">
      <c r="B2210" s="58" t="s">
        <v>1721</v>
      </c>
      <c r="C2210" s="41" t="s">
        <v>1697</v>
      </c>
      <c r="D2210" s="40"/>
      <c r="I2210" s="36"/>
    </row>
    <row r="2211" ht="92.2781982421875" customHeight="1">
      <c r="B2211" s="58" t="s">
        <v>1722</v>
      </c>
      <c r="C2211" s="41" t="s">
        <v>1723</v>
      </c>
      <c r="D2211" s="40"/>
      <c r="I2211" s="36"/>
    </row>
    <row r="2212" ht="19.947476196289063" customHeight="1">
      <c r="B2212" s="58" t="s">
        <v>1724</v>
      </c>
      <c r="C2212" s="41" t="s">
        <v>1701</v>
      </c>
      <c r="D2212" s="40"/>
      <c r="I2212" s="36"/>
    </row>
    <row r="2213" ht="19.947476196289063" customHeight="1">
      <c r="B2213" s="59" t="s">
        <v>1725</v>
      </c>
      <c r="C2213" s="56" t="s">
        <v>1726</v>
      </c>
      <c r="D2213" s="57"/>
      <c r="E2213" s="31"/>
      <c r="F2213" s="31"/>
      <c r="G2213" s="31"/>
      <c r="H2213" s="31"/>
      <c r="I2213" s="37"/>
    </row>
    <row r="2214"/>
    <row r="2215"/>
    <row r="2216"/>
    <row r="2217" ht="63.34591064453125" customHeight="1">
      <c r="A2217" s="9" t="s">
        <v>24</v>
      </c>
    </row>
    <row r="2218">
      <c r="A2218" s="38" t="s">
        <v>1727</v>
      </c>
      <c r="B2218" s="4" t="s">
        <v>45</v>
      </c>
    </row>
    <row r="2219" ht="19.947476196289063" customHeight="1">
      <c r="B2219" s="47" t="s">
        <v>930</v>
      </c>
      <c r="C2219" s="60" t="s">
        <v>69</v>
      </c>
      <c r="D2219" s="46" t="s">
        <v>1728</v>
      </c>
      <c r="E2219" s="30"/>
      <c r="F2219" s="30"/>
      <c r="G2219" s="30"/>
      <c r="H2219" s="30"/>
      <c r="I2219" s="35"/>
    </row>
    <row r="2220">
      <c r="B2220" s="48"/>
      <c r="I2220" s="36"/>
    </row>
    <row r="2221">
      <c r="B2221" s="48"/>
      <c r="C2221" s="7" t="s">
        <v>51</v>
      </c>
      <c r="I2221" s="36"/>
    </row>
    <row r="2222">
      <c r="B2222" s="48"/>
      <c r="I2222" s="36"/>
    </row>
    <row r="2223" ht="34.413623046875" customHeight="1">
      <c r="B2223" s="49" t="s">
        <v>1729</v>
      </c>
      <c r="C2223" s="43" t="s">
        <v>264</v>
      </c>
      <c r="D2223" s="41" t="s">
        <v>1730</v>
      </c>
      <c r="E2223" s="40"/>
      <c r="F2223" s="40"/>
      <c r="G2223" s="40"/>
      <c r="H2223" s="40"/>
      <c r="I2223" s="51"/>
    </row>
    <row r="2224">
      <c r="B2224" s="48"/>
      <c r="C2224" s="3" t="s">
        <v>266</v>
      </c>
      <c r="I2224" s="36"/>
    </row>
    <row r="2225">
      <c r="B2225" s="48"/>
      <c r="I2225" s="36"/>
    </row>
    <row r="2226">
      <c r="B2226" s="48"/>
      <c r="C2226" s="7" t="s">
        <v>51</v>
      </c>
      <c r="I2226" s="36"/>
    </row>
    <row r="2227">
      <c r="B2227" s="48"/>
      <c r="I2227" s="36"/>
    </row>
    <row r="2228" ht="34.413623046875" customHeight="1">
      <c r="B2228" s="49" t="s">
        <v>1731</v>
      </c>
      <c r="C2228" s="43" t="s">
        <v>264</v>
      </c>
      <c r="D2228" s="41" t="s">
        <v>1732</v>
      </c>
      <c r="E2228" s="40"/>
      <c r="F2228" s="40"/>
      <c r="G2228" s="40"/>
      <c r="H2228" s="40"/>
      <c r="I2228" s="51"/>
    </row>
    <row r="2229">
      <c r="B2229" s="48"/>
      <c r="C2229" s="3" t="s">
        <v>266</v>
      </c>
      <c r="I2229" s="36"/>
    </row>
    <row r="2230">
      <c r="B2230" s="48"/>
      <c r="I2230" s="36"/>
    </row>
    <row r="2231">
      <c r="B2231" s="48"/>
      <c r="C2231" s="7" t="s">
        <v>51</v>
      </c>
      <c r="I2231" s="36"/>
    </row>
    <row r="2232">
      <c r="B2232" s="48"/>
      <c r="I2232" s="36"/>
    </row>
    <row r="2233" ht="34.413623046875" customHeight="1">
      <c r="B2233" s="49" t="s">
        <v>1733</v>
      </c>
      <c r="C2233" s="43" t="s">
        <v>264</v>
      </c>
      <c r="D2233" s="41" t="s">
        <v>1734</v>
      </c>
      <c r="E2233" s="40"/>
      <c r="F2233" s="40"/>
      <c r="G2233" s="40"/>
      <c r="H2233" s="40"/>
      <c r="I2233" s="51"/>
    </row>
    <row r="2234">
      <c r="B2234" s="48"/>
      <c r="C2234" s="3" t="s">
        <v>266</v>
      </c>
      <c r="I2234" s="36"/>
    </row>
    <row r="2235">
      <c r="B2235" s="48"/>
      <c r="I2235" s="36"/>
    </row>
    <row r="2236">
      <c r="B2236" s="48"/>
      <c r="C2236" s="7" t="s">
        <v>51</v>
      </c>
      <c r="I2236" s="36"/>
    </row>
    <row r="2237">
      <c r="B2237" s="48"/>
      <c r="I2237" s="36"/>
    </row>
    <row r="2238" ht="34.413623046875" customHeight="1">
      <c r="B2238" s="49" t="s">
        <v>1735</v>
      </c>
      <c r="C2238" s="43" t="s">
        <v>264</v>
      </c>
      <c r="D2238" s="41" t="s">
        <v>1736</v>
      </c>
      <c r="E2238" s="40"/>
      <c r="F2238" s="40"/>
      <c r="G2238" s="40"/>
      <c r="H2238" s="40"/>
      <c r="I2238" s="51"/>
    </row>
    <row r="2239">
      <c r="B2239" s="48"/>
      <c r="C2239" s="3" t="s">
        <v>266</v>
      </c>
      <c r="I2239" s="36"/>
    </row>
    <row r="2240">
      <c r="B2240" s="48"/>
      <c r="I2240" s="36"/>
    </row>
    <row r="2241">
      <c r="B2241" s="48"/>
      <c r="C2241" s="7" t="s">
        <v>51</v>
      </c>
      <c r="I2241" s="36"/>
    </row>
    <row r="2242">
      <c r="B2242" s="48"/>
      <c r="I2242" s="36"/>
    </row>
    <row r="2243" ht="19.947476196289063" customHeight="1">
      <c r="B2243" s="49" t="s">
        <v>1737</v>
      </c>
      <c r="C2243" s="43" t="s">
        <v>264</v>
      </c>
      <c r="D2243" s="41" t="s">
        <v>1738</v>
      </c>
      <c r="E2243" s="40"/>
      <c r="F2243" s="40"/>
      <c r="G2243" s="40"/>
      <c r="H2243" s="40"/>
      <c r="I2243" s="51"/>
    </row>
    <row r="2244">
      <c r="B2244" s="48"/>
      <c r="C2244" s="3" t="s">
        <v>266</v>
      </c>
      <c r="I2244" s="36"/>
    </row>
    <row r="2245">
      <c r="B2245" s="48"/>
      <c r="I2245" s="36"/>
    </row>
    <row r="2246">
      <c r="B2246" s="48"/>
      <c r="C2246" s="7" t="s">
        <v>51</v>
      </c>
      <c r="I2246" s="36"/>
    </row>
    <row r="2247">
      <c r="B2247" s="48"/>
      <c r="I2247" s="36"/>
    </row>
    <row r="2248" ht="34.413623046875" customHeight="1">
      <c r="B2248" s="49" t="s">
        <v>1739</v>
      </c>
      <c r="C2248" s="43" t="s">
        <v>264</v>
      </c>
      <c r="D2248" s="41" t="s">
        <v>1740</v>
      </c>
      <c r="E2248" s="40"/>
      <c r="F2248" s="40"/>
      <c r="G2248" s="40"/>
      <c r="H2248" s="40"/>
      <c r="I2248" s="51"/>
    </row>
    <row r="2249">
      <c r="B2249" s="48"/>
      <c r="C2249" s="3" t="s">
        <v>266</v>
      </c>
      <c r="I2249" s="36"/>
    </row>
    <row r="2250">
      <c r="B2250" s="48"/>
      <c r="I2250" s="36"/>
    </row>
    <row r="2251">
      <c r="B2251" s="48"/>
      <c r="C2251" s="7" t="s">
        <v>51</v>
      </c>
      <c r="I2251" s="36"/>
    </row>
    <row r="2252">
      <c r="B2252" s="48"/>
      <c r="I2252" s="36"/>
    </row>
    <row r="2253" ht="19.947476196289063" customHeight="1">
      <c r="B2253" s="49" t="s">
        <v>1741</v>
      </c>
      <c r="C2253" s="43" t="s">
        <v>264</v>
      </c>
      <c r="D2253" s="41" t="s">
        <v>1742</v>
      </c>
      <c r="E2253" s="40"/>
      <c r="F2253" s="40"/>
      <c r="G2253" s="40"/>
      <c r="H2253" s="40"/>
      <c r="I2253" s="51"/>
    </row>
    <row r="2254">
      <c r="B2254" s="48"/>
      <c r="C2254" s="3" t="s">
        <v>266</v>
      </c>
      <c r="I2254" s="36"/>
    </row>
    <row r="2255">
      <c r="B2255" s="48"/>
      <c r="I2255" s="36"/>
    </row>
    <row r="2256">
      <c r="B2256" s="48"/>
      <c r="C2256" s="7" t="s">
        <v>51</v>
      </c>
      <c r="I2256" s="36"/>
    </row>
    <row r="2257">
      <c r="B2257" s="48"/>
      <c r="I2257" s="36"/>
    </row>
    <row r="2258" ht="106.7443359375" customHeight="1">
      <c r="B2258" s="49" t="s">
        <v>1743</v>
      </c>
      <c r="C2258" s="43" t="s">
        <v>264</v>
      </c>
      <c r="D2258" s="41" t="s">
        <v>1744</v>
      </c>
      <c r="E2258" s="40"/>
      <c r="F2258" s="40"/>
      <c r="G2258" s="40"/>
      <c r="H2258" s="40"/>
      <c r="I2258" s="51"/>
    </row>
    <row r="2259">
      <c r="B2259" s="48"/>
      <c r="C2259" s="3" t="s">
        <v>266</v>
      </c>
      <c r="I2259" s="36"/>
    </row>
    <row r="2260">
      <c r="B2260" s="48"/>
      <c r="I2260" s="36"/>
    </row>
    <row r="2261">
      <c r="B2261" s="48"/>
      <c r="C2261" s="7" t="s">
        <v>51</v>
      </c>
      <c r="I2261" s="36"/>
    </row>
    <row r="2262">
      <c r="B2262" s="48"/>
      <c r="I2262" s="36"/>
    </row>
    <row r="2263" ht="63.34591064453125" customHeight="1">
      <c r="B2263" s="49" t="s">
        <v>1745</v>
      </c>
      <c r="C2263" s="43" t="s">
        <v>264</v>
      </c>
      <c r="D2263" s="41" t="s">
        <v>1746</v>
      </c>
      <c r="E2263" s="40"/>
      <c r="F2263" s="40"/>
      <c r="G2263" s="40"/>
      <c r="H2263" s="40"/>
      <c r="I2263" s="51"/>
    </row>
    <row r="2264">
      <c r="B2264" s="48"/>
      <c r="C2264" s="3" t="s">
        <v>266</v>
      </c>
      <c r="I2264" s="36"/>
    </row>
    <row r="2265">
      <c r="B2265" s="48"/>
      <c r="I2265" s="36"/>
    </row>
    <row r="2266">
      <c r="B2266" s="48"/>
      <c r="C2266" s="7" t="s">
        <v>51</v>
      </c>
      <c r="I2266" s="36"/>
    </row>
    <row r="2267">
      <c r="B2267" s="50"/>
      <c r="C2267" s="31"/>
      <c r="D2267" s="31"/>
      <c r="E2267" s="31"/>
      <c r="F2267" s="31"/>
      <c r="G2267" s="31"/>
      <c r="H2267" s="31"/>
      <c r="I2267" s="37"/>
    </row>
    <row r="2268"/>
    <row r="2269">
      <c r="B2269" s="4" t="s">
        <v>78</v>
      </c>
    </row>
    <row r="2270" ht="19.947476196289063" customHeight="1">
      <c r="B2270" s="32" t="s">
        <v>1747</v>
      </c>
      <c r="C2270" s="46" t="s">
        <v>1748</v>
      </c>
      <c r="D2270" s="30"/>
      <c r="E2270" s="30"/>
      <c r="F2270" s="30"/>
      <c r="G2270" s="30"/>
      <c r="H2270" s="30"/>
      <c r="I2270" s="35"/>
    </row>
    <row r="2271" ht="19.947476196289063" customHeight="1">
      <c r="B2271" s="58" t="s">
        <v>1749</v>
      </c>
      <c r="C2271" s="41" t="s">
        <v>1750</v>
      </c>
      <c r="D2271" s="40"/>
      <c r="I2271" s="36"/>
    </row>
    <row r="2272" ht="19.947476196289063" customHeight="1">
      <c r="B2272" s="58" t="s">
        <v>1751</v>
      </c>
      <c r="C2272" s="41" t="s">
        <v>1752</v>
      </c>
      <c r="D2272" s="40"/>
      <c r="I2272" s="36"/>
    </row>
    <row r="2273" ht="19.947476196289063" customHeight="1">
      <c r="B2273" s="58" t="s">
        <v>1753</v>
      </c>
      <c r="C2273" s="41" t="s">
        <v>1695</v>
      </c>
      <c r="D2273" s="40"/>
      <c r="I2273" s="36"/>
    </row>
    <row r="2274" ht="19.947476196289063" customHeight="1">
      <c r="B2274" s="58" t="s">
        <v>1754</v>
      </c>
      <c r="C2274" s="41" t="s">
        <v>1697</v>
      </c>
      <c r="D2274" s="40"/>
      <c r="I2274" s="36"/>
    </row>
    <row r="2275" ht="19.947476196289063" customHeight="1">
      <c r="B2275" s="59" t="s">
        <v>1755</v>
      </c>
      <c r="C2275" s="56" t="s">
        <v>1701</v>
      </c>
      <c r="D2275" s="57"/>
      <c r="E2275" s="31"/>
      <c r="F2275" s="31"/>
      <c r="G2275" s="31"/>
      <c r="H2275" s="31"/>
      <c r="I2275" s="37"/>
    </row>
    <row r="2276"/>
    <row r="2277"/>
    <row r="2278"/>
    <row r="2279" ht="77.81205444335937" customHeight="1">
      <c r="A2279" s="9" t="s">
        <v>25</v>
      </c>
    </row>
    <row r="2280">
      <c r="A2280" s="38" t="s">
        <v>1756</v>
      </c>
      <c r="B2280" s="4" t="s">
        <v>45</v>
      </c>
    </row>
    <row r="2281" ht="34.413623046875" customHeight="1">
      <c r="B2281" s="47" t="s">
        <v>1757</v>
      </c>
      <c r="C2281" s="60" t="s">
        <v>205</v>
      </c>
      <c r="D2281" s="46" t="s">
        <v>1758</v>
      </c>
      <c r="E2281" s="30"/>
      <c r="F2281" s="30"/>
      <c r="G2281" s="30"/>
      <c r="H2281" s="30"/>
      <c r="I2281" s="35"/>
    </row>
    <row r="2282">
      <c r="B2282" s="48"/>
      <c r="I2282" s="36"/>
    </row>
    <row r="2283">
      <c r="B2283" s="48"/>
      <c r="C2283" s="7" t="s">
        <v>51</v>
      </c>
      <c r="I2283" s="36"/>
    </row>
    <row r="2284">
      <c r="B2284" s="48"/>
      <c r="I2284" s="36"/>
    </row>
    <row r="2285" ht="63.34591064453125" customHeight="1">
      <c r="B2285" s="49" t="s">
        <v>1759</v>
      </c>
      <c r="C2285" s="43" t="s">
        <v>205</v>
      </c>
      <c r="D2285" s="41" t="s">
        <v>1760</v>
      </c>
      <c r="E2285" s="40"/>
      <c r="F2285" s="40"/>
      <c r="G2285" s="40"/>
      <c r="H2285" s="40"/>
      <c r="I2285" s="51"/>
    </row>
    <row r="2286">
      <c r="B2286" s="48"/>
      <c r="I2286" s="36"/>
    </row>
    <row r="2287">
      <c r="B2287" s="48"/>
      <c r="C2287" s="44" t="s">
        <v>56</v>
      </c>
      <c r="I2287" s="36"/>
    </row>
    <row r="2288">
      <c r="B2288" s="48"/>
      <c r="I2288" s="36"/>
    </row>
    <row r="2289" ht="19.947476196289063" customHeight="1">
      <c r="B2289" s="49" t="s">
        <v>1761</v>
      </c>
      <c r="C2289" s="42" t="s">
        <v>47</v>
      </c>
      <c r="D2289" s="41" t="s">
        <v>1762</v>
      </c>
      <c r="E2289" s="40"/>
      <c r="F2289" s="40"/>
      <c r="G2289" s="40"/>
      <c r="H2289" s="40"/>
      <c r="I2289" s="51"/>
    </row>
    <row r="2290" ht="19.947476196289063" customHeight="1">
      <c r="B2290" s="48"/>
      <c r="C2290" s="3" t="s">
        <v>1763</v>
      </c>
      <c r="D2290" s="9" t="s">
        <v>1764</v>
      </c>
      <c r="I2290" s="36"/>
    </row>
    <row r="2291" ht="19.947476196289063" customHeight="1">
      <c r="B2291" s="48"/>
      <c r="C2291" s="3" t="s">
        <v>1765</v>
      </c>
      <c r="D2291" s="9" t="s">
        <v>1766</v>
      </c>
      <c r="I2291" s="36"/>
    </row>
    <row r="2292" ht="19.947476196289063" customHeight="1">
      <c r="B2292" s="48"/>
      <c r="C2292" s="3" t="s">
        <v>1767</v>
      </c>
      <c r="D2292" s="9" t="s">
        <v>1768</v>
      </c>
      <c r="I2292" s="36"/>
    </row>
    <row r="2293" ht="19.947476196289063" customHeight="1">
      <c r="B2293" s="48"/>
      <c r="C2293" s="3" t="s">
        <v>1769</v>
      </c>
      <c r="D2293" s="9" t="s">
        <v>1770</v>
      </c>
      <c r="I2293" s="36"/>
    </row>
    <row r="2294" ht="19.947476196289063" customHeight="1">
      <c r="B2294" s="48"/>
      <c r="C2294" s="3" t="s">
        <v>1771</v>
      </c>
      <c r="D2294" s="9" t="s">
        <v>1772</v>
      </c>
      <c r="I2294" s="36"/>
    </row>
    <row r="2295" ht="19.947476196289063" customHeight="1">
      <c r="B2295" s="48"/>
      <c r="C2295" s="3" t="s">
        <v>1773</v>
      </c>
      <c r="D2295" s="9" t="s">
        <v>1774</v>
      </c>
      <c r="I2295" s="36"/>
    </row>
    <row r="2296" ht="19.947476196289063" customHeight="1">
      <c r="B2296" s="48"/>
      <c r="C2296" s="3" t="s">
        <v>1775</v>
      </c>
      <c r="D2296" s="9" t="s">
        <v>1776</v>
      </c>
      <c r="I2296" s="36"/>
    </row>
    <row r="2297" ht="19.947476196289063" customHeight="1">
      <c r="B2297" s="48"/>
      <c r="C2297" s="3" t="s">
        <v>1777</v>
      </c>
      <c r="D2297" s="9" t="s">
        <v>1778</v>
      </c>
      <c r="I2297" s="36"/>
    </row>
    <row r="2298">
      <c r="B2298" s="48"/>
      <c r="I2298" s="36"/>
    </row>
    <row r="2299">
      <c r="B2299" s="48"/>
      <c r="C2299" s="44" t="s">
        <v>56</v>
      </c>
      <c r="I2299" s="36"/>
    </row>
    <row r="2300">
      <c r="B2300" s="48"/>
      <c r="I2300" s="36"/>
    </row>
    <row r="2301" ht="34.413623046875" customHeight="1">
      <c r="B2301" s="49" t="s">
        <v>1625</v>
      </c>
      <c r="C2301" s="43" t="s">
        <v>65</v>
      </c>
      <c r="D2301" s="41" t="s">
        <v>1779</v>
      </c>
      <c r="E2301" s="40"/>
      <c r="F2301" s="40"/>
      <c r="G2301" s="40"/>
      <c r="H2301" s="40"/>
      <c r="I2301" s="51"/>
    </row>
    <row r="2302">
      <c r="B2302" s="48"/>
      <c r="C2302" s="3" t="s">
        <v>426</v>
      </c>
      <c r="I2302" s="36"/>
    </row>
    <row r="2303">
      <c r="B2303" s="48"/>
      <c r="I2303" s="36"/>
    </row>
    <row r="2304">
      <c r="B2304" s="48"/>
      <c r="C2304" s="7" t="s">
        <v>51</v>
      </c>
      <c r="I2304" s="36"/>
    </row>
    <row r="2305">
      <c r="B2305" s="50"/>
      <c r="C2305" s="31"/>
      <c r="D2305" s="31"/>
      <c r="E2305" s="31"/>
      <c r="F2305" s="31"/>
      <c r="G2305" s="31"/>
      <c r="H2305" s="31"/>
      <c r="I2305" s="37"/>
    </row>
    <row r="2306"/>
    <row r="2307">
      <c r="B2307" s="4" t="s">
        <v>75</v>
      </c>
    </row>
    <row r="2308" ht="34.413623046875" customHeight="1">
      <c r="B2308" s="54" t="s">
        <v>1780</v>
      </c>
      <c r="C2308" s="52" t="s">
        <v>1781</v>
      </c>
      <c r="D2308" s="53"/>
      <c r="E2308" s="53"/>
      <c r="F2308" s="53"/>
      <c r="G2308" s="53"/>
      <c r="H2308" s="53"/>
      <c r="I2308" s="55"/>
    </row>
    <row r="2309"/>
    <row r="2310">
      <c r="B2310" s="4" t="s">
        <v>78</v>
      </c>
    </row>
    <row r="2311" ht="19.947476196289063" customHeight="1">
      <c r="B2311" s="32" t="s">
        <v>1782</v>
      </c>
      <c r="C2311" s="46" t="s">
        <v>1783</v>
      </c>
      <c r="D2311" s="30"/>
      <c r="E2311" s="30"/>
      <c r="F2311" s="30"/>
      <c r="G2311" s="30"/>
      <c r="H2311" s="30"/>
      <c r="I2311" s="35"/>
    </row>
    <row r="2312" ht="19.947476196289063" customHeight="1">
      <c r="B2312" s="58" t="s">
        <v>1784</v>
      </c>
      <c r="C2312" s="41" t="s">
        <v>1785</v>
      </c>
      <c r="D2312" s="40"/>
      <c r="I2312" s="36"/>
    </row>
    <row r="2313" ht="19.947476196289063" customHeight="1">
      <c r="B2313" s="58" t="s">
        <v>1786</v>
      </c>
      <c r="C2313" s="41" t="s">
        <v>1787</v>
      </c>
      <c r="D2313" s="40"/>
      <c r="I2313" s="36"/>
    </row>
    <row r="2314" ht="63.34591064453125" customHeight="1">
      <c r="B2314" s="58" t="s">
        <v>1788</v>
      </c>
      <c r="C2314" s="41" t="s">
        <v>1789</v>
      </c>
      <c r="D2314" s="40"/>
      <c r="I2314" s="36"/>
    </row>
    <row r="2315" ht="150.1427734375" customHeight="1">
      <c r="B2315" s="58" t="s">
        <v>1790</v>
      </c>
      <c r="C2315" s="41" t="s">
        <v>1791</v>
      </c>
      <c r="D2315" s="40"/>
      <c r="I2315" s="36"/>
    </row>
    <row r="2316" ht="19.947476196289063" customHeight="1">
      <c r="B2316" s="58" t="s">
        <v>1792</v>
      </c>
      <c r="C2316" s="41" t="s">
        <v>1793</v>
      </c>
      <c r="D2316" s="40"/>
      <c r="I2316" s="36"/>
    </row>
    <row r="2317" ht="19.947476196289063" customHeight="1">
      <c r="B2317" s="58" t="s">
        <v>1794</v>
      </c>
      <c r="C2317" s="41" t="s">
        <v>1795</v>
      </c>
      <c r="D2317" s="40"/>
      <c r="I2317" s="36"/>
    </row>
    <row r="2318" ht="19.947476196289063" customHeight="1">
      <c r="B2318" s="59" t="s">
        <v>1796</v>
      </c>
      <c r="C2318" s="56" t="s">
        <v>1797</v>
      </c>
      <c r="D2318" s="57"/>
      <c r="E2318" s="31"/>
      <c r="F2318" s="31"/>
      <c r="G2318" s="31"/>
      <c r="H2318" s="31"/>
      <c r="I2318" s="37"/>
    </row>
    <row r="2319"/>
    <row r="2320"/>
    <row r="2321"/>
    <row r="2322" ht="106.7443359375" customHeight="1">
      <c r="A2322" s="9" t="s">
        <v>26</v>
      </c>
    </row>
    <row r="2323">
      <c r="A2323" s="38" t="s">
        <v>1798</v>
      </c>
      <c r="B2323" s="4" t="s">
        <v>1799</v>
      </c>
    </row>
    <row r="2324" ht="34.413623046875" customHeight="1">
      <c r="B2324" s="47" t="s">
        <v>1800</v>
      </c>
      <c r="C2324" s="60" t="s">
        <v>264</v>
      </c>
      <c r="D2324" s="46" t="s">
        <v>1801</v>
      </c>
      <c r="E2324" s="30"/>
      <c r="F2324" s="30"/>
      <c r="G2324" s="30"/>
      <c r="H2324" s="30"/>
      <c r="I2324" s="35"/>
    </row>
    <row r="2325">
      <c r="B2325" s="48"/>
      <c r="C2325" s="3" t="s">
        <v>266</v>
      </c>
      <c r="I2325" s="36"/>
    </row>
    <row r="2326">
      <c r="B2326" s="50"/>
      <c r="C2326" s="31"/>
      <c r="D2326" s="31"/>
      <c r="E2326" s="31"/>
      <c r="F2326" s="31"/>
      <c r="G2326" s="31"/>
      <c r="H2326" s="31"/>
      <c r="I2326" s="37"/>
    </row>
    <row r="2327"/>
    <row r="2328">
      <c r="B2328" s="4" t="s">
        <v>1802</v>
      </c>
    </row>
    <row r="2329" ht="34.413623046875" customHeight="1">
      <c r="B2329" s="47" t="s">
        <v>1803</v>
      </c>
      <c r="C2329" s="60" t="s">
        <v>65</v>
      </c>
      <c r="D2329" s="46" t="s">
        <v>1804</v>
      </c>
      <c r="E2329" s="30"/>
      <c r="F2329" s="30"/>
      <c r="G2329" s="30"/>
      <c r="H2329" s="30"/>
      <c r="I2329" s="35"/>
    </row>
    <row r="2330">
      <c r="B2330" s="48"/>
      <c r="C2330" s="3" t="s">
        <v>426</v>
      </c>
      <c r="I2330" s="36"/>
    </row>
    <row r="2331">
      <c r="B2331" s="48"/>
      <c r="I2331" s="36"/>
    </row>
    <row r="2332">
      <c r="B2332" s="48"/>
      <c r="C2332" s="7" t="s">
        <v>51</v>
      </c>
      <c r="I2332" s="36"/>
    </row>
    <row r="2333">
      <c r="B2333" s="50"/>
      <c r="C2333" s="31"/>
      <c r="D2333" s="31"/>
      <c r="E2333" s="31"/>
      <c r="F2333" s="31"/>
      <c r="G2333" s="31"/>
      <c r="H2333" s="31"/>
      <c r="I2333" s="37"/>
    </row>
    <row r="2334"/>
    <row r="2335">
      <c r="B2335" s="4" t="s">
        <v>75</v>
      </c>
    </row>
    <row r="2336" ht="34.413623046875" customHeight="1">
      <c r="B2336" s="54" t="s">
        <v>1805</v>
      </c>
      <c r="C2336" s="52" t="s">
        <v>1806</v>
      </c>
      <c r="D2336" s="53"/>
      <c r="E2336" s="53"/>
      <c r="F2336" s="53"/>
      <c r="G2336" s="53"/>
      <c r="H2336" s="53"/>
      <c r="I2336" s="55"/>
    </row>
    <row r="2337"/>
    <row r="2338">
      <c r="B2338" s="4" t="s">
        <v>78</v>
      </c>
    </row>
    <row r="2339" ht="48.879766845703124" customHeight="1">
      <c r="B2339" s="32" t="s">
        <v>1807</v>
      </c>
      <c r="C2339" s="46" t="s">
        <v>1808</v>
      </c>
      <c r="D2339" s="30"/>
      <c r="E2339" s="30"/>
      <c r="F2339" s="30"/>
      <c r="G2339" s="30"/>
      <c r="H2339" s="30"/>
      <c r="I2339" s="35"/>
    </row>
    <row r="2340" ht="19.947476196289063" customHeight="1">
      <c r="B2340" s="58" t="s">
        <v>1809</v>
      </c>
      <c r="C2340" s="41" t="s">
        <v>1810</v>
      </c>
      <c r="D2340" s="40"/>
      <c r="I2340" s="36"/>
    </row>
    <row r="2341" ht="19.947476196289063" customHeight="1">
      <c r="B2341" s="59" t="s">
        <v>1811</v>
      </c>
      <c r="C2341" s="56" t="s">
        <v>1812</v>
      </c>
      <c r="D2341" s="57"/>
      <c r="E2341" s="31"/>
      <c r="F2341" s="31"/>
      <c r="G2341" s="31"/>
      <c r="H2341" s="31"/>
      <c r="I2341" s="37"/>
    </row>
    <row r="2342"/>
    <row r="2343"/>
    <row r="2344"/>
    <row r="2345" ht="19.947476196289063" customHeight="1">
      <c r="A2345" s="9" t="s">
        <v>27</v>
      </c>
    </row>
    <row r="2346">
      <c r="A2346" s="38" t="s">
        <v>1813</v>
      </c>
      <c r="B2346" s="4" t="s">
        <v>45</v>
      </c>
    </row>
    <row r="2347" ht="19.947476196289063" customHeight="1">
      <c r="B2347" s="47" t="s">
        <v>930</v>
      </c>
      <c r="C2347" s="60" t="s">
        <v>69</v>
      </c>
      <c r="D2347" s="46" t="s">
        <v>1814</v>
      </c>
      <c r="E2347" s="30"/>
      <c r="F2347" s="30"/>
      <c r="G2347" s="30"/>
      <c r="H2347" s="30"/>
      <c r="I2347" s="35"/>
    </row>
    <row r="2348">
      <c r="B2348" s="48"/>
      <c r="I2348" s="36"/>
    </row>
    <row r="2349">
      <c r="B2349" s="48"/>
      <c r="C2349" s="7" t="s">
        <v>51</v>
      </c>
      <c r="I2349" s="36"/>
    </row>
    <row r="2350">
      <c r="B2350" s="48"/>
      <c r="I2350" s="36"/>
    </row>
    <row r="2351" ht="19.947476196289063" customHeight="1">
      <c r="B2351" s="49" t="s">
        <v>1652</v>
      </c>
      <c r="C2351" s="42" t="s">
        <v>47</v>
      </c>
      <c r="D2351" s="41" t="s">
        <v>1815</v>
      </c>
      <c r="E2351" s="40"/>
      <c r="F2351" s="40"/>
      <c r="G2351" s="40"/>
      <c r="H2351" s="40"/>
      <c r="I2351" s="51"/>
    </row>
    <row r="2352" ht="19.947476196289063" customHeight="1">
      <c r="B2352" s="48"/>
      <c r="C2352" s="3" t="s">
        <v>1654</v>
      </c>
      <c r="D2352" s="9" t="s">
        <v>1655</v>
      </c>
      <c r="I2352" s="36"/>
    </row>
    <row r="2353" ht="19.947476196289063" customHeight="1">
      <c r="B2353" s="48"/>
      <c r="C2353" s="3" t="s">
        <v>1656</v>
      </c>
      <c r="D2353" s="9" t="s">
        <v>1657</v>
      </c>
      <c r="I2353" s="36"/>
    </row>
    <row r="2354" ht="19.947476196289063" customHeight="1">
      <c r="B2354" s="48"/>
      <c r="C2354" s="3" t="s">
        <v>1658</v>
      </c>
      <c r="D2354" s="9" t="s">
        <v>1659</v>
      </c>
      <c r="I2354" s="36"/>
    </row>
    <row r="2355">
      <c r="B2355" s="48"/>
      <c r="I2355" s="36"/>
    </row>
    <row r="2356">
      <c r="B2356" s="48"/>
      <c r="C2356" s="7" t="s">
        <v>51</v>
      </c>
      <c r="I2356" s="36"/>
    </row>
    <row r="2357">
      <c r="B2357" s="48"/>
      <c r="I2357" s="36"/>
    </row>
    <row r="2358" ht="48.879766845703124" customHeight="1">
      <c r="B2358" s="49" t="s">
        <v>1816</v>
      </c>
      <c r="C2358" s="43" t="s">
        <v>264</v>
      </c>
      <c r="D2358" s="41" t="s">
        <v>1817</v>
      </c>
      <c r="E2358" s="40"/>
      <c r="F2358" s="40"/>
      <c r="G2358" s="40"/>
      <c r="H2358" s="40"/>
      <c r="I2358" s="51"/>
    </row>
    <row r="2359">
      <c r="B2359" s="48"/>
      <c r="C2359" s="3" t="s">
        <v>266</v>
      </c>
      <c r="I2359" s="36"/>
    </row>
    <row r="2360">
      <c r="B2360" s="48"/>
      <c r="I2360" s="36"/>
    </row>
    <row r="2361">
      <c r="B2361" s="48"/>
      <c r="C2361" s="7" t="s">
        <v>51</v>
      </c>
      <c r="I2361" s="36"/>
    </row>
    <row r="2362">
      <c r="B2362" s="48"/>
      <c r="I2362" s="36"/>
    </row>
    <row r="2363" ht="19.947476196289063" customHeight="1">
      <c r="B2363" s="49" t="s">
        <v>1818</v>
      </c>
      <c r="C2363" s="43" t="s">
        <v>264</v>
      </c>
      <c r="D2363" s="41" t="s">
        <v>1819</v>
      </c>
      <c r="E2363" s="40"/>
      <c r="F2363" s="40"/>
      <c r="G2363" s="40"/>
      <c r="H2363" s="40"/>
      <c r="I2363" s="51"/>
    </row>
    <row r="2364">
      <c r="B2364" s="48"/>
      <c r="C2364" s="3" t="s">
        <v>266</v>
      </c>
      <c r="I2364" s="36"/>
    </row>
    <row r="2365">
      <c r="B2365" s="48"/>
      <c r="I2365" s="36"/>
    </row>
    <row r="2366">
      <c r="B2366" s="48"/>
      <c r="C2366" s="44" t="s">
        <v>56</v>
      </c>
      <c r="I2366" s="36"/>
    </row>
    <row r="2367">
      <c r="B2367" s="48"/>
      <c r="I2367" s="36"/>
    </row>
    <row r="2368" ht="48.879766845703124" customHeight="1">
      <c r="B2368" s="49" t="s">
        <v>1820</v>
      </c>
      <c r="C2368" s="43" t="s">
        <v>264</v>
      </c>
      <c r="D2368" s="41" t="s">
        <v>1821</v>
      </c>
      <c r="E2368" s="40"/>
      <c r="F2368" s="40"/>
      <c r="G2368" s="40"/>
      <c r="H2368" s="40"/>
      <c r="I2368" s="51"/>
    </row>
    <row r="2369">
      <c r="B2369" s="48"/>
      <c r="C2369" s="3" t="s">
        <v>266</v>
      </c>
      <c r="I2369" s="36"/>
    </row>
    <row r="2370">
      <c r="B2370" s="48"/>
      <c r="I2370" s="36"/>
    </row>
    <row r="2371">
      <c r="B2371" s="48"/>
      <c r="C2371" s="44" t="s">
        <v>56</v>
      </c>
      <c r="I2371" s="36"/>
    </row>
    <row r="2372">
      <c r="B2372" s="48"/>
      <c r="I2372" s="36"/>
    </row>
    <row r="2373" ht="19.947476196289063" customHeight="1">
      <c r="B2373" s="49" t="s">
        <v>1822</v>
      </c>
      <c r="C2373" s="42" t="s">
        <v>47</v>
      </c>
      <c r="D2373" s="41" t="s">
        <v>1823</v>
      </c>
      <c r="E2373" s="40"/>
      <c r="F2373" s="40"/>
      <c r="G2373" s="40"/>
      <c r="H2373" s="40"/>
      <c r="I2373" s="51"/>
    </row>
    <row r="2374" ht="19.947476196289063" customHeight="1">
      <c r="B2374" s="48"/>
      <c r="C2374" s="3" t="s">
        <v>1404</v>
      </c>
      <c r="D2374" s="9" t="s">
        <v>1405</v>
      </c>
      <c r="I2374" s="36"/>
    </row>
    <row r="2375" ht="19.947476196289063" customHeight="1">
      <c r="B2375" s="48"/>
      <c r="C2375" s="3" t="s">
        <v>273</v>
      </c>
      <c r="D2375" s="9" t="s">
        <v>603</v>
      </c>
      <c r="I2375" s="36"/>
    </row>
    <row r="2376" ht="19.947476196289063" customHeight="1">
      <c r="B2376" s="48"/>
      <c r="C2376" s="3" t="s">
        <v>1406</v>
      </c>
      <c r="D2376" s="9" t="s">
        <v>1407</v>
      </c>
      <c r="I2376" s="36"/>
    </row>
    <row r="2377" ht="19.947476196289063" customHeight="1">
      <c r="B2377" s="48"/>
      <c r="C2377" s="3" t="s">
        <v>1824</v>
      </c>
      <c r="D2377" s="9" t="s">
        <v>1825</v>
      </c>
      <c r="I2377" s="36"/>
    </row>
    <row r="2378">
      <c r="B2378" s="48"/>
      <c r="I2378" s="36"/>
    </row>
    <row r="2379">
      <c r="B2379" s="48"/>
      <c r="C2379" s="44" t="s">
        <v>56</v>
      </c>
      <c r="I2379" s="36"/>
    </row>
    <row r="2380">
      <c r="B2380" s="50"/>
      <c r="C2380" s="31"/>
      <c r="D2380" s="31"/>
      <c r="E2380" s="31"/>
      <c r="F2380" s="31"/>
      <c r="G2380" s="31"/>
      <c r="H2380" s="31"/>
      <c r="I2380" s="37"/>
    </row>
    <row r="2381"/>
    <row r="2382">
      <c r="B2382" s="4" t="s">
        <v>78</v>
      </c>
    </row>
    <row r="2383" ht="34.413623046875" customHeight="1">
      <c r="B2383" s="32" t="s">
        <v>1826</v>
      </c>
      <c r="C2383" s="46" t="s">
        <v>1827</v>
      </c>
      <c r="D2383" s="30"/>
      <c r="E2383" s="30"/>
      <c r="F2383" s="30"/>
      <c r="G2383" s="30"/>
      <c r="H2383" s="30"/>
      <c r="I2383" s="35"/>
    </row>
    <row r="2384" ht="19.947476196289063" customHeight="1">
      <c r="B2384" s="58" t="s">
        <v>1828</v>
      </c>
      <c r="C2384" s="41" t="s">
        <v>1829</v>
      </c>
      <c r="D2384" s="40"/>
      <c r="I2384" s="36"/>
    </row>
    <row r="2385" ht="19.947476196289063" customHeight="1">
      <c r="B2385" s="59" t="s">
        <v>1830</v>
      </c>
      <c r="C2385" s="56" t="s">
        <v>1831</v>
      </c>
      <c r="D2385" s="57"/>
      <c r="E2385" s="31"/>
      <c r="F2385" s="31"/>
      <c r="G2385" s="31"/>
      <c r="H2385" s="31"/>
      <c r="I2385" s="37"/>
    </row>
    <row r="2386"/>
    <row r="2387"/>
    <row r="2388"/>
    <row r="2389" ht="19.947476196289063" customHeight="1">
      <c r="A2389" s="9" t="s">
        <v>28</v>
      </c>
    </row>
    <row r="2390">
      <c r="A2390" s="38" t="s">
        <v>1832</v>
      </c>
      <c r="B2390" s="4" t="s">
        <v>45</v>
      </c>
      <c r="J2390" s="39" t="str">
        <f>HYPERLINK("#'Ändringshistorik'!C33", "Ändringshistorik: [3] ,[13] ,[14]")</f>
        <v>Ändringshistorik: [3] ,[13] ,[14]</v>
      </c>
    </row>
    <row r="2391" ht="19.947476196289063" customHeight="1">
      <c r="B2391" s="47" t="s">
        <v>1833</v>
      </c>
      <c r="C2391" s="45" t="s">
        <v>47</v>
      </c>
      <c r="D2391" s="46" t="s">
        <v>1834</v>
      </c>
      <c r="E2391" s="30"/>
      <c r="F2391" s="30"/>
      <c r="G2391" s="30"/>
      <c r="H2391" s="30"/>
      <c r="I2391" s="35"/>
    </row>
    <row r="2392" ht="19.947476196289063" customHeight="1">
      <c r="B2392" s="48"/>
      <c r="C2392" s="3" t="s">
        <v>820</v>
      </c>
      <c r="D2392" s="9" t="s">
        <v>1835</v>
      </c>
      <c r="I2392" s="36"/>
    </row>
    <row r="2393" ht="19.947476196289063" customHeight="1">
      <c r="B2393" s="48"/>
      <c r="C2393" s="3" t="s">
        <v>625</v>
      </c>
      <c r="D2393" s="9" t="s">
        <v>1836</v>
      </c>
      <c r="I2393" s="36"/>
    </row>
    <row r="2394" ht="19.947476196289063" customHeight="1">
      <c r="B2394" s="48"/>
      <c r="C2394" s="3" t="s">
        <v>627</v>
      </c>
      <c r="D2394" s="9" t="s">
        <v>1837</v>
      </c>
      <c r="I2394" s="36"/>
    </row>
    <row r="2395" ht="19.947476196289063" customHeight="1">
      <c r="B2395" s="48"/>
      <c r="C2395" s="3" t="s">
        <v>629</v>
      </c>
      <c r="D2395" s="9" t="s">
        <v>1838</v>
      </c>
      <c r="I2395" s="36"/>
    </row>
    <row r="2396" ht="19.947476196289063" customHeight="1">
      <c r="B2396" s="48"/>
      <c r="C2396" s="3" t="s">
        <v>631</v>
      </c>
      <c r="D2396" s="9" t="s">
        <v>1839</v>
      </c>
      <c r="I2396" s="36"/>
    </row>
    <row r="2397" ht="19.947476196289063" customHeight="1">
      <c r="B2397" s="48"/>
      <c r="C2397" s="3" t="s">
        <v>639</v>
      </c>
      <c r="D2397" s="9" t="s">
        <v>1840</v>
      </c>
      <c r="I2397" s="36"/>
    </row>
    <row r="2398" ht="19.947476196289063" customHeight="1">
      <c r="B2398" s="48"/>
      <c r="C2398" s="3" t="s">
        <v>648</v>
      </c>
      <c r="D2398" s="9" t="s">
        <v>1841</v>
      </c>
      <c r="I2398" s="36"/>
    </row>
    <row r="2399" ht="19.947476196289063" customHeight="1">
      <c r="B2399" s="48"/>
      <c r="C2399" s="3" t="s">
        <v>658</v>
      </c>
      <c r="D2399" s="9" t="s">
        <v>1842</v>
      </c>
      <c r="I2399" s="36"/>
    </row>
    <row r="2400" ht="19.947476196289063" customHeight="1">
      <c r="B2400" s="48"/>
      <c r="C2400" s="3" t="s">
        <v>660</v>
      </c>
      <c r="D2400" s="9" t="s">
        <v>1843</v>
      </c>
      <c r="I2400" s="36"/>
    </row>
    <row r="2401" ht="19.947476196289063" customHeight="1">
      <c r="B2401" s="48"/>
      <c r="C2401" s="3" t="s">
        <v>797</v>
      </c>
      <c r="D2401" s="9" t="s">
        <v>1844</v>
      </c>
      <c r="I2401" s="36"/>
    </row>
    <row r="2402" ht="19.947476196289063" customHeight="1">
      <c r="B2402" s="48"/>
      <c r="C2402" s="3" t="s">
        <v>1845</v>
      </c>
      <c r="D2402" s="9" t="s">
        <v>1846</v>
      </c>
      <c r="I2402" s="36"/>
    </row>
    <row r="2403">
      <c r="B2403" s="48"/>
      <c r="I2403" s="36"/>
    </row>
    <row r="2404">
      <c r="B2404" s="48"/>
      <c r="C2404" s="44" t="s">
        <v>56</v>
      </c>
      <c r="I2404" s="36"/>
    </row>
    <row r="2405">
      <c r="B2405" s="48"/>
      <c r="I2405" s="36"/>
    </row>
    <row r="2406" ht="19.947476196289063" customHeight="1">
      <c r="B2406" s="49" t="s">
        <v>1847</v>
      </c>
      <c r="C2406" s="43" t="str">
        <f>HYPERLINK("#'XML-dokumentation'!A3031", "Element av typen 'BPS'")</f>
        <v>Element av typen 'BPS'</v>
      </c>
      <c r="D2406" s="41" t="s">
        <v>1848</v>
      </c>
      <c r="E2406" s="40"/>
      <c r="F2406" s="40"/>
      <c r="G2406" s="40"/>
      <c r="H2406" s="40"/>
      <c r="I2406" s="51"/>
    </row>
    <row r="2407">
      <c r="B2407" s="48"/>
      <c r="C2407" s="44" t="s">
        <v>56</v>
      </c>
      <c r="I2407" s="36"/>
    </row>
    <row r="2408">
      <c r="B2408" s="48"/>
      <c r="I2408" s="36"/>
    </row>
    <row r="2409" ht="34.413623046875" customHeight="1">
      <c r="B2409" s="49" t="s">
        <v>1849</v>
      </c>
      <c r="C2409" s="43" t="str">
        <f>HYPERLINK("#'XML-dokumentation'!A3068", "Element av typen 'CPOT'")</f>
        <v>Element av typen 'CPOT'</v>
      </c>
      <c r="D2409" s="41" t="s">
        <v>1850</v>
      </c>
      <c r="E2409" s="40"/>
      <c r="F2409" s="40"/>
      <c r="G2409" s="40"/>
      <c r="H2409" s="40"/>
      <c r="I2409" s="51"/>
    </row>
    <row r="2410">
      <c r="B2410" s="48"/>
      <c r="C2410" s="44" t="s">
        <v>56</v>
      </c>
      <c r="I2410" s="36"/>
    </row>
    <row r="2411">
      <c r="B2411" s="48"/>
      <c r="I2411" s="36"/>
    </row>
    <row r="2412" ht="34.413623046875" customHeight="1">
      <c r="B2412" s="49" t="s">
        <v>1851</v>
      </c>
      <c r="C2412" s="43" t="s">
        <v>69</v>
      </c>
      <c r="D2412" s="41" t="s">
        <v>1852</v>
      </c>
      <c r="E2412" s="40"/>
      <c r="F2412" s="40"/>
      <c r="G2412" s="40"/>
      <c r="H2412" s="40"/>
      <c r="I2412" s="51"/>
    </row>
    <row r="2413">
      <c r="B2413" s="48"/>
      <c r="I2413" s="36"/>
    </row>
    <row r="2414">
      <c r="B2414" s="48"/>
      <c r="C2414" s="44" t="s">
        <v>56</v>
      </c>
      <c r="I2414" s="36"/>
    </row>
    <row r="2415">
      <c r="B2415" s="48"/>
      <c r="I2415" s="36"/>
    </row>
    <row r="2416" ht="19.947476196289063" customHeight="1">
      <c r="B2416" s="49" t="s">
        <v>930</v>
      </c>
      <c r="C2416" s="43" t="s">
        <v>69</v>
      </c>
      <c r="D2416" s="41" t="s">
        <v>1853</v>
      </c>
      <c r="E2416" s="40"/>
      <c r="F2416" s="40"/>
      <c r="G2416" s="40"/>
      <c r="H2416" s="40"/>
      <c r="I2416" s="51"/>
    </row>
    <row r="2417">
      <c r="B2417" s="48"/>
      <c r="I2417" s="36"/>
    </row>
    <row r="2418">
      <c r="B2418" s="48"/>
      <c r="C2418" s="44" t="s">
        <v>56</v>
      </c>
      <c r="I2418" s="36"/>
    </row>
    <row r="2419">
      <c r="B2419" s="48"/>
      <c r="I2419" s="36"/>
    </row>
    <row r="2420" ht="19.947476196289063" customHeight="1">
      <c r="B2420" s="49" t="s">
        <v>1652</v>
      </c>
      <c r="C2420" s="42" t="s">
        <v>47</v>
      </c>
      <c r="D2420" s="41" t="s">
        <v>1854</v>
      </c>
      <c r="E2420" s="40"/>
      <c r="F2420" s="40"/>
      <c r="G2420" s="40"/>
      <c r="H2420" s="40"/>
      <c r="I2420" s="51"/>
    </row>
    <row r="2421" ht="19.947476196289063" customHeight="1">
      <c r="B2421" s="48"/>
      <c r="C2421" s="3" t="s">
        <v>1654</v>
      </c>
      <c r="D2421" s="9" t="s">
        <v>1655</v>
      </c>
      <c r="I2421" s="36"/>
    </row>
    <row r="2422" ht="19.947476196289063" customHeight="1">
      <c r="B2422" s="48"/>
      <c r="C2422" s="3" t="s">
        <v>1656</v>
      </c>
      <c r="D2422" s="9" t="s">
        <v>1657</v>
      </c>
      <c r="I2422" s="36"/>
    </row>
    <row r="2423" ht="19.947476196289063" customHeight="1">
      <c r="B2423" s="48"/>
      <c r="C2423" s="3" t="s">
        <v>1658</v>
      </c>
      <c r="D2423" s="9" t="s">
        <v>1659</v>
      </c>
      <c r="I2423" s="36"/>
    </row>
    <row r="2424">
      <c r="B2424" s="48"/>
      <c r="I2424" s="36"/>
    </row>
    <row r="2425">
      <c r="B2425" s="48"/>
      <c r="C2425" s="44" t="s">
        <v>56</v>
      </c>
      <c r="I2425" s="36"/>
    </row>
    <row r="2426">
      <c r="B2426" s="48"/>
      <c r="I2426" s="36"/>
    </row>
    <row r="2427" ht="19.947476196289063" customHeight="1">
      <c r="B2427" s="49" t="s">
        <v>1855</v>
      </c>
      <c r="C2427" s="42" t="s">
        <v>47</v>
      </c>
      <c r="D2427" s="41" t="s">
        <v>1856</v>
      </c>
      <c r="E2427" s="40"/>
      <c r="F2427" s="40"/>
      <c r="G2427" s="40"/>
      <c r="H2427" s="40"/>
      <c r="I2427" s="51"/>
    </row>
    <row r="2428" ht="19.947476196289063" customHeight="1">
      <c r="B2428" s="48"/>
      <c r="C2428" s="3" t="s">
        <v>1857</v>
      </c>
      <c r="D2428" s="9" t="s">
        <v>1858</v>
      </c>
      <c r="I2428" s="36"/>
    </row>
    <row r="2429" ht="19.947476196289063" customHeight="1">
      <c r="B2429" s="48"/>
      <c r="C2429" s="3" t="s">
        <v>1859</v>
      </c>
      <c r="D2429" s="9" t="s">
        <v>1860</v>
      </c>
      <c r="I2429" s="36"/>
    </row>
    <row r="2430" ht="19.947476196289063" customHeight="1">
      <c r="B2430" s="48"/>
      <c r="C2430" s="3" t="s">
        <v>285</v>
      </c>
      <c r="D2430" s="9" t="s">
        <v>1861</v>
      </c>
      <c r="I2430" s="36"/>
    </row>
    <row r="2431">
      <c r="B2431" s="48"/>
      <c r="I2431" s="36"/>
    </row>
    <row r="2432">
      <c r="B2432" s="48"/>
      <c r="C2432" s="44" t="s">
        <v>56</v>
      </c>
      <c r="I2432" s="36"/>
    </row>
    <row r="2433">
      <c r="B2433" s="48"/>
      <c r="I2433" s="36"/>
    </row>
    <row r="2434" ht="63.34591064453125" customHeight="1">
      <c r="B2434" s="49" t="s">
        <v>1862</v>
      </c>
      <c r="C2434" s="42" t="s">
        <v>1863</v>
      </c>
      <c r="D2434" s="41" t="s">
        <v>1864</v>
      </c>
      <c r="E2434" s="40"/>
      <c r="F2434" s="40"/>
      <c r="G2434" s="40"/>
      <c r="H2434" s="40"/>
      <c r="I2434" s="51"/>
    </row>
    <row r="2435" ht="19.947476196289063" customHeight="1">
      <c r="B2435" s="48"/>
      <c r="C2435" s="3" t="s">
        <v>532</v>
      </c>
      <c r="D2435" s="9" t="s">
        <v>1865</v>
      </c>
      <c r="I2435" s="36"/>
    </row>
    <row r="2436" ht="19.947476196289063" customHeight="1">
      <c r="B2436" s="48"/>
      <c r="C2436" s="3" t="s">
        <v>1866</v>
      </c>
      <c r="D2436" s="9" t="s">
        <v>1867</v>
      </c>
      <c r="I2436" s="36"/>
    </row>
    <row r="2437" ht="19.947476196289063" customHeight="1">
      <c r="B2437" s="48"/>
      <c r="C2437" s="3" t="s">
        <v>1868</v>
      </c>
      <c r="D2437" s="9" t="s">
        <v>1869</v>
      </c>
      <c r="I2437" s="36"/>
    </row>
    <row r="2438" ht="19.947476196289063" customHeight="1">
      <c r="B2438" s="48"/>
      <c r="C2438" s="3" t="s">
        <v>1870</v>
      </c>
      <c r="D2438" s="9" t="s">
        <v>1871</v>
      </c>
      <c r="I2438" s="36"/>
    </row>
    <row r="2439" ht="19.947476196289063" customHeight="1">
      <c r="B2439" s="48"/>
      <c r="C2439" s="3" t="s">
        <v>1872</v>
      </c>
      <c r="D2439" s="9" t="s">
        <v>1873</v>
      </c>
      <c r="I2439" s="36"/>
    </row>
    <row r="2440" ht="19.947476196289063" customHeight="1">
      <c r="B2440" s="48"/>
      <c r="C2440" s="3" t="s">
        <v>1874</v>
      </c>
      <c r="D2440" s="9" t="s">
        <v>1875</v>
      </c>
      <c r="I2440" s="36"/>
    </row>
    <row r="2441" ht="19.947476196289063" customHeight="1">
      <c r="B2441" s="48"/>
      <c r="C2441" s="3" t="s">
        <v>1876</v>
      </c>
      <c r="D2441" s="9" t="s">
        <v>1877</v>
      </c>
      <c r="I2441" s="36"/>
    </row>
    <row r="2442" ht="19.947476196289063" customHeight="1">
      <c r="B2442" s="48"/>
      <c r="C2442" s="3" t="s">
        <v>543</v>
      </c>
      <c r="D2442" s="9" t="s">
        <v>1878</v>
      </c>
      <c r="I2442" s="36"/>
    </row>
    <row r="2443">
      <c r="B2443" s="48"/>
      <c r="I2443" s="36"/>
    </row>
    <row r="2444">
      <c r="B2444" s="48"/>
      <c r="C2444" s="44" t="s">
        <v>56</v>
      </c>
      <c r="I2444" s="36"/>
    </row>
    <row r="2445">
      <c r="B2445" s="48"/>
      <c r="I2445" s="36"/>
    </row>
    <row r="2446" ht="63.34591064453125" customHeight="1">
      <c r="B2446" s="49" t="s">
        <v>1879</v>
      </c>
      <c r="C2446" s="42" t="s">
        <v>1863</v>
      </c>
      <c r="D2446" s="41" t="s">
        <v>1880</v>
      </c>
      <c r="E2446" s="40"/>
      <c r="F2446" s="40"/>
      <c r="G2446" s="40"/>
      <c r="H2446" s="40"/>
      <c r="I2446" s="51"/>
    </row>
    <row r="2447" ht="19.947476196289063" customHeight="1">
      <c r="B2447" s="48"/>
      <c r="C2447" s="3" t="s">
        <v>532</v>
      </c>
      <c r="D2447" s="9" t="s">
        <v>484</v>
      </c>
      <c r="I2447" s="36"/>
    </row>
    <row r="2448" ht="19.947476196289063" customHeight="1">
      <c r="B2448" s="48"/>
      <c r="C2448" s="3" t="s">
        <v>1881</v>
      </c>
      <c r="D2448" s="9" t="s">
        <v>1882</v>
      </c>
      <c r="I2448" s="36"/>
    </row>
    <row r="2449" ht="19.947476196289063" customHeight="1">
      <c r="B2449" s="48"/>
      <c r="C2449" s="3" t="s">
        <v>1883</v>
      </c>
      <c r="D2449" s="9" t="s">
        <v>1884</v>
      </c>
      <c r="I2449" s="36"/>
    </row>
    <row r="2450" ht="19.947476196289063" customHeight="1">
      <c r="B2450" s="48"/>
      <c r="C2450" s="3" t="s">
        <v>1885</v>
      </c>
      <c r="D2450" s="9" t="s">
        <v>1886</v>
      </c>
      <c r="I2450" s="36"/>
    </row>
    <row r="2451" ht="19.947476196289063" customHeight="1">
      <c r="B2451" s="48"/>
      <c r="C2451" s="3" t="s">
        <v>1004</v>
      </c>
      <c r="D2451" s="9" t="s">
        <v>1887</v>
      </c>
      <c r="I2451" s="36"/>
    </row>
    <row r="2452">
      <c r="B2452" s="48"/>
      <c r="I2452" s="36"/>
    </row>
    <row r="2453">
      <c r="B2453" s="48"/>
      <c r="C2453" s="44" t="s">
        <v>56</v>
      </c>
      <c r="I2453" s="36"/>
    </row>
    <row r="2454">
      <c r="B2454" s="48"/>
      <c r="I2454" s="36"/>
    </row>
    <row r="2455" ht="34.413623046875" customHeight="1">
      <c r="B2455" s="49" t="s">
        <v>1888</v>
      </c>
      <c r="C2455" s="43" t="str">
        <f>HYPERLINK("#'XML-dokumentation'!A3108", "Element av typen 'OmvårdnadSmärtaUppföljning'")</f>
        <v>Element av typen 'OmvårdnadSmärtaUppföljning'</v>
      </c>
      <c r="D2455" s="41" t="s">
        <v>1889</v>
      </c>
      <c r="E2455" s="40"/>
      <c r="F2455" s="40"/>
      <c r="G2455" s="40"/>
      <c r="H2455" s="40"/>
      <c r="I2455" s="51"/>
    </row>
    <row r="2456">
      <c r="B2456" s="48"/>
      <c r="C2456" s="44" t="s">
        <v>56</v>
      </c>
      <c r="I2456" s="36"/>
    </row>
    <row r="2457">
      <c r="B2457" s="50"/>
      <c r="C2457" s="31"/>
      <c r="D2457" s="31"/>
      <c r="E2457" s="31"/>
      <c r="F2457" s="31"/>
      <c r="G2457" s="31"/>
      <c r="H2457" s="31"/>
      <c r="I2457" s="37"/>
    </row>
    <row r="2458"/>
    <row r="2459">
      <c r="B2459" s="4" t="s">
        <v>78</v>
      </c>
    </row>
    <row r="2460" ht="19.947476196289063" customHeight="1">
      <c r="B2460" s="32" t="s">
        <v>1890</v>
      </c>
      <c r="C2460" s="46" t="s">
        <v>1891</v>
      </c>
      <c r="D2460" s="30"/>
      <c r="E2460" s="30"/>
      <c r="F2460" s="30"/>
      <c r="G2460" s="30"/>
      <c r="H2460" s="30"/>
      <c r="I2460" s="35"/>
    </row>
    <row r="2461" ht="19.947476196289063" customHeight="1">
      <c r="B2461" s="58" t="s">
        <v>1892</v>
      </c>
      <c r="C2461" s="41" t="s">
        <v>1893</v>
      </c>
      <c r="D2461" s="40"/>
      <c r="I2461" s="36"/>
    </row>
    <row r="2462" ht="19.947476196289063" customHeight="1">
      <c r="B2462" s="58" t="s">
        <v>1894</v>
      </c>
      <c r="C2462" s="41" t="s">
        <v>1895</v>
      </c>
      <c r="D2462" s="40"/>
      <c r="I2462" s="36"/>
    </row>
    <row r="2463" ht="19.947476196289063" customHeight="1">
      <c r="B2463" s="58" t="s">
        <v>1896</v>
      </c>
      <c r="C2463" s="41" t="s">
        <v>1897</v>
      </c>
      <c r="D2463" s="40"/>
      <c r="I2463" s="36"/>
    </row>
    <row r="2464" ht="19.947476196289063" customHeight="1">
      <c r="B2464" s="58" t="s">
        <v>1898</v>
      </c>
      <c r="C2464" s="41" t="s">
        <v>1899</v>
      </c>
      <c r="D2464" s="40"/>
      <c r="I2464" s="36"/>
    </row>
    <row r="2465" ht="19.947476196289063" customHeight="1">
      <c r="B2465" s="58" t="s">
        <v>1900</v>
      </c>
      <c r="C2465" s="41" t="s">
        <v>1901</v>
      </c>
      <c r="D2465" s="40"/>
      <c r="I2465" s="36"/>
    </row>
    <row r="2466" ht="19.947476196289063" customHeight="1">
      <c r="B2466" s="58" t="s">
        <v>1902</v>
      </c>
      <c r="C2466" s="41" t="s">
        <v>1903</v>
      </c>
      <c r="D2466" s="40"/>
      <c r="I2466" s="36"/>
    </row>
    <row r="2467" ht="19.947476196289063" customHeight="1">
      <c r="B2467" s="58" t="s">
        <v>1904</v>
      </c>
      <c r="C2467" s="41" t="s">
        <v>1905</v>
      </c>
      <c r="D2467" s="40"/>
      <c r="I2467" s="36"/>
    </row>
    <row r="2468" ht="19.947476196289063" customHeight="1">
      <c r="B2468" s="58" t="s">
        <v>1906</v>
      </c>
      <c r="C2468" s="41" t="s">
        <v>1907</v>
      </c>
      <c r="D2468" s="40"/>
      <c r="I2468" s="36"/>
    </row>
    <row r="2469" ht="19.947476196289063" customHeight="1">
      <c r="B2469" s="58" t="s">
        <v>1908</v>
      </c>
      <c r="C2469" s="41" t="s">
        <v>1909</v>
      </c>
      <c r="D2469" s="40"/>
      <c r="I2469" s="36"/>
    </row>
    <row r="2470" ht="19.947476196289063" customHeight="1">
      <c r="B2470" s="58" t="s">
        <v>1910</v>
      </c>
      <c r="C2470" s="41" t="s">
        <v>1911</v>
      </c>
      <c r="D2470" s="40"/>
      <c r="I2470" s="36"/>
    </row>
    <row r="2471" ht="19.947476196289063" customHeight="1">
      <c r="B2471" s="58" t="s">
        <v>1912</v>
      </c>
      <c r="C2471" s="41" t="s">
        <v>1913</v>
      </c>
      <c r="D2471" s="40"/>
      <c r="I2471" s="36"/>
    </row>
    <row r="2472" ht="19.947476196289063" customHeight="1">
      <c r="B2472" s="58" t="s">
        <v>1914</v>
      </c>
      <c r="C2472" s="41" t="s">
        <v>1915</v>
      </c>
      <c r="D2472" s="40"/>
      <c r="I2472" s="36"/>
    </row>
    <row r="2473" ht="34.413623046875" customHeight="1">
      <c r="B2473" s="58" t="s">
        <v>1916</v>
      </c>
      <c r="C2473" s="41" t="s">
        <v>1917</v>
      </c>
      <c r="D2473" s="40"/>
      <c r="I2473" s="36"/>
    </row>
    <row r="2474" ht="19.947476196289063" customHeight="1">
      <c r="B2474" s="58" t="s">
        <v>1918</v>
      </c>
      <c r="C2474" s="41" t="s">
        <v>1919</v>
      </c>
      <c r="D2474" s="40"/>
      <c r="I2474" s="36"/>
    </row>
    <row r="2475" ht="19.947476196289063" customHeight="1">
      <c r="B2475" s="58" t="s">
        <v>1920</v>
      </c>
      <c r="C2475" s="41" t="s">
        <v>1921</v>
      </c>
      <c r="D2475" s="40"/>
      <c r="I2475" s="36"/>
    </row>
    <row r="2476" ht="19.947476196289063" customHeight="1">
      <c r="B2476" s="58" t="s">
        <v>1922</v>
      </c>
      <c r="C2476" s="41" t="s">
        <v>1923</v>
      </c>
      <c r="D2476" s="40"/>
      <c r="I2476" s="36"/>
    </row>
    <row r="2477" ht="19.947476196289063" customHeight="1">
      <c r="B2477" s="59" t="s">
        <v>1924</v>
      </c>
      <c r="C2477" s="56" t="s">
        <v>1925</v>
      </c>
      <c r="D2477" s="57"/>
      <c r="E2477" s="31"/>
      <c r="F2477" s="31"/>
      <c r="G2477" s="31"/>
      <c r="H2477" s="31"/>
      <c r="I2477" s="37"/>
    </row>
    <row r="2478"/>
    <row r="2479"/>
    <row r="2480"/>
    <row r="2481" ht="19.947476196289063" customHeight="1">
      <c r="A2481" s="9" t="s">
        <v>29</v>
      </c>
    </row>
    <row r="2482">
      <c r="A2482" s="38" t="s">
        <v>1926</v>
      </c>
      <c r="B2482" s="4" t="s">
        <v>45</v>
      </c>
      <c r="J2482" s="39" t="str">
        <f>HYPERLINK("#'Ändringshistorik'!C34", "Ändringshistorik: [4] ,[15]")</f>
        <v>Ändringshistorik: [4] ,[15]</v>
      </c>
    </row>
    <row r="2483" ht="34.413623046875" customHeight="1">
      <c r="B2483" s="47" t="s">
        <v>1851</v>
      </c>
      <c r="C2483" s="60" t="s">
        <v>69</v>
      </c>
      <c r="D2483" s="46" t="s">
        <v>1852</v>
      </c>
      <c r="E2483" s="30"/>
      <c r="F2483" s="30"/>
      <c r="G2483" s="30"/>
      <c r="H2483" s="30"/>
      <c r="I2483" s="35"/>
    </row>
    <row r="2484">
      <c r="B2484" s="48"/>
      <c r="I2484" s="36"/>
    </row>
    <row r="2485">
      <c r="B2485" s="48"/>
      <c r="C2485" s="44" t="s">
        <v>56</v>
      </c>
      <c r="I2485" s="36"/>
    </row>
    <row r="2486">
      <c r="B2486" s="48"/>
      <c r="I2486" s="36"/>
    </row>
    <row r="2487" ht="19.947476196289063" customHeight="1">
      <c r="B2487" s="49" t="s">
        <v>930</v>
      </c>
      <c r="C2487" s="43" t="s">
        <v>69</v>
      </c>
      <c r="D2487" s="41" t="s">
        <v>1853</v>
      </c>
      <c r="E2487" s="40"/>
      <c r="F2487" s="40"/>
      <c r="G2487" s="40"/>
      <c r="H2487" s="40"/>
      <c r="I2487" s="51"/>
    </row>
    <row r="2488">
      <c r="B2488" s="48"/>
      <c r="I2488" s="36"/>
    </row>
    <row r="2489">
      <c r="B2489" s="48"/>
      <c r="C2489" s="44" t="s">
        <v>56</v>
      </c>
      <c r="I2489" s="36"/>
    </row>
    <row r="2490">
      <c r="B2490" s="48"/>
      <c r="I2490" s="36"/>
    </row>
    <row r="2491" ht="19.947476196289063" customHeight="1">
      <c r="B2491" s="49" t="s">
        <v>1652</v>
      </c>
      <c r="C2491" s="42" t="s">
        <v>47</v>
      </c>
      <c r="D2491" s="41" t="s">
        <v>1854</v>
      </c>
      <c r="E2491" s="40"/>
      <c r="F2491" s="40"/>
      <c r="G2491" s="40"/>
      <c r="H2491" s="40"/>
      <c r="I2491" s="51"/>
    </row>
    <row r="2492" ht="19.947476196289063" customHeight="1">
      <c r="B2492" s="48"/>
      <c r="C2492" s="3" t="s">
        <v>1654</v>
      </c>
      <c r="D2492" s="9" t="s">
        <v>1655</v>
      </c>
      <c r="I2492" s="36"/>
    </row>
    <row r="2493" ht="19.947476196289063" customHeight="1">
      <c r="B2493" s="48"/>
      <c r="C2493" s="3" t="s">
        <v>1656</v>
      </c>
      <c r="D2493" s="9" t="s">
        <v>1657</v>
      </c>
      <c r="I2493" s="36"/>
    </row>
    <row r="2494" ht="19.947476196289063" customHeight="1">
      <c r="B2494" s="48"/>
      <c r="C2494" s="3" t="s">
        <v>1658</v>
      </c>
      <c r="D2494" s="9" t="s">
        <v>1659</v>
      </c>
      <c r="I2494" s="36"/>
    </row>
    <row r="2495">
      <c r="B2495" s="48"/>
      <c r="I2495" s="36"/>
    </row>
    <row r="2496">
      <c r="B2496" s="48"/>
      <c r="C2496" s="44" t="s">
        <v>56</v>
      </c>
      <c r="I2496" s="36"/>
    </row>
    <row r="2497">
      <c r="B2497" s="48"/>
      <c r="I2497" s="36"/>
    </row>
    <row r="2498" ht="19.947476196289063" customHeight="1">
      <c r="B2498" s="49" t="s">
        <v>1927</v>
      </c>
      <c r="C2498" s="43" t="s">
        <v>264</v>
      </c>
      <c r="D2498" s="41" t="s">
        <v>1928</v>
      </c>
      <c r="E2498" s="40"/>
      <c r="F2498" s="40"/>
      <c r="G2498" s="40"/>
      <c r="H2498" s="40"/>
      <c r="I2498" s="51"/>
    </row>
    <row r="2499">
      <c r="B2499" s="48"/>
      <c r="C2499" s="3" t="s">
        <v>266</v>
      </c>
      <c r="I2499" s="36"/>
    </row>
    <row r="2500">
      <c r="B2500" s="48"/>
      <c r="I2500" s="36"/>
    </row>
    <row r="2501">
      <c r="B2501" s="48"/>
      <c r="C2501" s="7" t="s">
        <v>51</v>
      </c>
      <c r="I2501" s="36"/>
    </row>
    <row r="2502">
      <c r="B2502" s="48"/>
      <c r="I2502" s="36"/>
    </row>
    <row r="2503" ht="34.413623046875" customHeight="1">
      <c r="B2503" s="49" t="s">
        <v>1929</v>
      </c>
      <c r="C2503" s="42" t="s">
        <v>47</v>
      </c>
      <c r="D2503" s="41" t="s">
        <v>1930</v>
      </c>
      <c r="E2503" s="40"/>
      <c r="F2503" s="40"/>
      <c r="G2503" s="40"/>
      <c r="H2503" s="40"/>
      <c r="I2503" s="51"/>
    </row>
    <row r="2504" ht="19.947476196289063" customHeight="1">
      <c r="B2504" s="48"/>
      <c r="C2504" s="3" t="s">
        <v>820</v>
      </c>
      <c r="D2504" s="9" t="s">
        <v>1931</v>
      </c>
      <c r="I2504" s="36"/>
    </row>
    <row r="2505" ht="19.947476196289063" customHeight="1">
      <c r="B2505" s="48"/>
      <c r="C2505" s="3" t="s">
        <v>625</v>
      </c>
      <c r="D2505" s="9" t="s">
        <v>1932</v>
      </c>
      <c r="I2505" s="36"/>
    </row>
    <row r="2506" ht="19.947476196289063" customHeight="1">
      <c r="B2506" s="48"/>
      <c r="C2506" s="3" t="s">
        <v>627</v>
      </c>
      <c r="D2506" s="9" t="s">
        <v>1933</v>
      </c>
      <c r="I2506" s="36"/>
    </row>
    <row r="2507" ht="19.947476196289063" customHeight="1">
      <c r="B2507" s="48"/>
      <c r="C2507" s="3" t="s">
        <v>629</v>
      </c>
      <c r="D2507" s="9" t="s">
        <v>1934</v>
      </c>
      <c r="I2507" s="36"/>
    </row>
    <row r="2508" ht="19.947476196289063" customHeight="1">
      <c r="B2508" s="48"/>
      <c r="C2508" s="3" t="s">
        <v>631</v>
      </c>
      <c r="D2508" s="9" t="s">
        <v>1935</v>
      </c>
      <c r="I2508" s="36"/>
    </row>
    <row r="2509" ht="19.947476196289063" customHeight="1">
      <c r="B2509" s="48"/>
      <c r="C2509" s="3" t="s">
        <v>1936</v>
      </c>
      <c r="D2509" s="9" t="s">
        <v>1937</v>
      </c>
      <c r="I2509" s="36"/>
    </row>
    <row r="2510" ht="34.413623046875" customHeight="1">
      <c r="B2510" s="48"/>
      <c r="C2510" s="3" t="s">
        <v>1938</v>
      </c>
      <c r="D2510" s="9" t="s">
        <v>1939</v>
      </c>
      <c r="I2510" s="36"/>
    </row>
    <row r="2511" ht="19.947476196289063" customHeight="1">
      <c r="B2511" s="48"/>
      <c r="C2511" s="3" t="s">
        <v>1940</v>
      </c>
      <c r="D2511" s="9" t="s">
        <v>1941</v>
      </c>
      <c r="I2511" s="36"/>
    </row>
    <row r="2512" ht="19.947476196289063" customHeight="1">
      <c r="B2512" s="48"/>
      <c r="C2512" s="3" t="s">
        <v>1942</v>
      </c>
      <c r="D2512" s="9" t="s">
        <v>1943</v>
      </c>
      <c r="I2512" s="36"/>
    </row>
    <row r="2513" ht="34.413623046875" customHeight="1">
      <c r="B2513" s="48"/>
      <c r="C2513" s="3" t="s">
        <v>1944</v>
      </c>
      <c r="D2513" s="9" t="s">
        <v>1945</v>
      </c>
      <c r="I2513" s="36"/>
    </row>
    <row r="2514">
      <c r="B2514" s="48"/>
      <c r="I2514" s="36"/>
    </row>
    <row r="2515">
      <c r="B2515" s="48"/>
      <c r="C2515" s="44" t="s">
        <v>56</v>
      </c>
      <c r="I2515" s="36"/>
    </row>
    <row r="2516">
      <c r="B2516" s="48"/>
      <c r="I2516" s="36"/>
    </row>
    <row r="2517" ht="34.413623046875" customHeight="1">
      <c r="B2517" s="49" t="s">
        <v>1946</v>
      </c>
      <c r="C2517" s="42" t="s">
        <v>47</v>
      </c>
      <c r="D2517" s="41" t="s">
        <v>1947</v>
      </c>
      <c r="E2517" s="40"/>
      <c r="F2517" s="40"/>
      <c r="G2517" s="40"/>
      <c r="H2517" s="40"/>
      <c r="I2517" s="51"/>
    </row>
    <row r="2518" ht="19.947476196289063" customHeight="1">
      <c r="B2518" s="48"/>
      <c r="C2518" s="3" t="s">
        <v>820</v>
      </c>
      <c r="D2518" s="9" t="s">
        <v>1948</v>
      </c>
      <c r="I2518" s="36"/>
    </row>
    <row r="2519" ht="34.413623046875" customHeight="1">
      <c r="B2519" s="48"/>
      <c r="C2519" s="3" t="s">
        <v>625</v>
      </c>
      <c r="D2519" s="9" t="s">
        <v>1949</v>
      </c>
      <c r="I2519" s="36"/>
    </row>
    <row r="2520" ht="34.413623046875" customHeight="1">
      <c r="B2520" s="48"/>
      <c r="C2520" s="3" t="s">
        <v>627</v>
      </c>
      <c r="D2520" s="9" t="s">
        <v>1950</v>
      </c>
      <c r="I2520" s="36"/>
    </row>
    <row r="2521" ht="34.413623046875" customHeight="1">
      <c r="B2521" s="48"/>
      <c r="C2521" s="3" t="s">
        <v>629</v>
      </c>
      <c r="D2521" s="9" t="s">
        <v>1951</v>
      </c>
      <c r="I2521" s="36"/>
    </row>
    <row r="2522" ht="34.413623046875" customHeight="1">
      <c r="B2522" s="48"/>
      <c r="C2522" s="3" t="s">
        <v>631</v>
      </c>
      <c r="D2522" s="9" t="s">
        <v>1952</v>
      </c>
      <c r="I2522" s="36"/>
    </row>
    <row r="2523" ht="63.34591064453125" customHeight="1">
      <c r="B2523" s="48"/>
      <c r="C2523" s="3" t="s">
        <v>639</v>
      </c>
      <c r="D2523" s="9" t="s">
        <v>1953</v>
      </c>
      <c r="I2523" s="36"/>
    </row>
    <row r="2524" ht="48.879766845703124" customHeight="1">
      <c r="B2524" s="48"/>
      <c r="C2524" s="3" t="s">
        <v>648</v>
      </c>
      <c r="D2524" s="9" t="s">
        <v>1954</v>
      </c>
      <c r="I2524" s="36"/>
    </row>
    <row r="2525">
      <c r="B2525" s="48"/>
      <c r="I2525" s="36"/>
    </row>
    <row r="2526">
      <c r="B2526" s="48"/>
      <c r="C2526" s="44" t="s">
        <v>56</v>
      </c>
      <c r="I2526" s="36"/>
    </row>
    <row r="2527">
      <c r="B2527" s="48"/>
      <c r="I2527" s="36"/>
    </row>
    <row r="2528" ht="19.947476196289063" customHeight="1">
      <c r="B2528" s="49" t="s">
        <v>1955</v>
      </c>
      <c r="C2528" s="42" t="s">
        <v>47</v>
      </c>
      <c r="D2528" s="41" t="s">
        <v>1956</v>
      </c>
      <c r="E2528" s="40"/>
      <c r="F2528" s="40"/>
      <c r="G2528" s="40"/>
      <c r="H2528" s="40"/>
      <c r="I2528" s="51"/>
    </row>
    <row r="2529" ht="19.947476196289063" customHeight="1">
      <c r="B2529" s="48"/>
      <c r="C2529" s="3" t="s">
        <v>820</v>
      </c>
      <c r="D2529" s="9" t="s">
        <v>1931</v>
      </c>
      <c r="I2529" s="36"/>
    </row>
    <row r="2530" ht="19.947476196289063" customHeight="1">
      <c r="B2530" s="48"/>
      <c r="C2530" s="3" t="s">
        <v>625</v>
      </c>
      <c r="D2530" s="9" t="s">
        <v>1932</v>
      </c>
      <c r="I2530" s="36"/>
    </row>
    <row r="2531" ht="19.947476196289063" customHeight="1">
      <c r="B2531" s="48"/>
      <c r="C2531" s="3" t="s">
        <v>627</v>
      </c>
      <c r="D2531" s="9" t="s">
        <v>1933</v>
      </c>
      <c r="I2531" s="36"/>
    </row>
    <row r="2532" ht="19.947476196289063" customHeight="1">
      <c r="B2532" s="48"/>
      <c r="C2532" s="3" t="s">
        <v>629</v>
      </c>
      <c r="D2532" s="9" t="s">
        <v>1934</v>
      </c>
      <c r="I2532" s="36"/>
    </row>
    <row r="2533" ht="19.947476196289063" customHeight="1">
      <c r="B2533" s="48"/>
      <c r="C2533" s="3" t="s">
        <v>631</v>
      </c>
      <c r="D2533" s="9" t="s">
        <v>1935</v>
      </c>
      <c r="I2533" s="36"/>
    </row>
    <row r="2534" ht="19.947476196289063" customHeight="1">
      <c r="B2534" s="48"/>
      <c r="C2534" s="3" t="s">
        <v>1936</v>
      </c>
      <c r="D2534" s="9" t="s">
        <v>1937</v>
      </c>
      <c r="I2534" s="36"/>
    </row>
    <row r="2535" ht="34.413623046875" customHeight="1">
      <c r="B2535" s="48"/>
      <c r="C2535" s="3" t="s">
        <v>1938</v>
      </c>
      <c r="D2535" s="9" t="s">
        <v>1939</v>
      </c>
      <c r="I2535" s="36"/>
    </row>
    <row r="2536" ht="19.947476196289063" customHeight="1">
      <c r="B2536" s="48"/>
      <c r="C2536" s="3" t="s">
        <v>1940</v>
      </c>
      <c r="D2536" s="9" t="s">
        <v>1941</v>
      </c>
      <c r="I2536" s="36"/>
    </row>
    <row r="2537" ht="19.947476196289063" customHeight="1">
      <c r="B2537" s="48"/>
      <c r="C2537" s="3" t="s">
        <v>1942</v>
      </c>
      <c r="D2537" s="9" t="s">
        <v>1943</v>
      </c>
      <c r="I2537" s="36"/>
    </row>
    <row r="2538" ht="34.413623046875" customHeight="1">
      <c r="B2538" s="48"/>
      <c r="C2538" s="3" t="s">
        <v>1944</v>
      </c>
      <c r="D2538" s="9" t="s">
        <v>1945</v>
      </c>
      <c r="I2538" s="36"/>
    </row>
    <row r="2539">
      <c r="B2539" s="48"/>
      <c r="I2539" s="36"/>
    </row>
    <row r="2540">
      <c r="B2540" s="48"/>
      <c r="C2540" s="44" t="s">
        <v>56</v>
      </c>
      <c r="I2540" s="36"/>
    </row>
    <row r="2541">
      <c r="B2541" s="48"/>
      <c r="I2541" s="36"/>
    </row>
    <row r="2542" ht="19.947476196289063" customHeight="1">
      <c r="B2542" s="49" t="s">
        <v>1957</v>
      </c>
      <c r="C2542" s="42" t="s">
        <v>47</v>
      </c>
      <c r="D2542" s="41" t="s">
        <v>1958</v>
      </c>
      <c r="E2542" s="40"/>
      <c r="F2542" s="40"/>
      <c r="G2542" s="40"/>
      <c r="H2542" s="40"/>
      <c r="I2542" s="51"/>
    </row>
    <row r="2543" ht="19.947476196289063" customHeight="1">
      <c r="B2543" s="48"/>
      <c r="C2543" s="3" t="s">
        <v>820</v>
      </c>
      <c r="D2543" s="9" t="s">
        <v>1948</v>
      </c>
      <c r="I2543" s="36"/>
    </row>
    <row r="2544" ht="34.413623046875" customHeight="1">
      <c r="B2544" s="48"/>
      <c r="C2544" s="3" t="s">
        <v>625</v>
      </c>
      <c r="D2544" s="9" t="s">
        <v>1949</v>
      </c>
      <c r="I2544" s="36"/>
    </row>
    <row r="2545" ht="34.413623046875" customHeight="1">
      <c r="B2545" s="48"/>
      <c r="C2545" s="3" t="s">
        <v>627</v>
      </c>
      <c r="D2545" s="9" t="s">
        <v>1950</v>
      </c>
      <c r="I2545" s="36"/>
    </row>
    <row r="2546" ht="34.413623046875" customHeight="1">
      <c r="B2546" s="48"/>
      <c r="C2546" s="3" t="s">
        <v>629</v>
      </c>
      <c r="D2546" s="9" t="s">
        <v>1951</v>
      </c>
      <c r="I2546" s="36"/>
    </row>
    <row r="2547" ht="34.413623046875" customHeight="1">
      <c r="B2547" s="48"/>
      <c r="C2547" s="3" t="s">
        <v>631</v>
      </c>
      <c r="D2547" s="9" t="s">
        <v>1952</v>
      </c>
      <c r="I2547" s="36"/>
    </row>
    <row r="2548" ht="63.34591064453125" customHeight="1">
      <c r="B2548" s="48"/>
      <c r="C2548" s="3" t="s">
        <v>639</v>
      </c>
      <c r="D2548" s="9" t="s">
        <v>1953</v>
      </c>
      <c r="I2548" s="36"/>
    </row>
    <row r="2549" ht="48.879766845703124" customHeight="1">
      <c r="B2549" s="48"/>
      <c r="C2549" s="3" t="s">
        <v>648</v>
      </c>
      <c r="D2549" s="9" t="s">
        <v>1954</v>
      </c>
      <c r="I2549" s="36"/>
    </row>
    <row r="2550">
      <c r="B2550" s="48"/>
      <c r="I2550" s="36"/>
    </row>
    <row r="2551">
      <c r="B2551" s="48"/>
      <c r="C2551" s="44" t="s">
        <v>56</v>
      </c>
      <c r="I2551" s="36"/>
    </row>
    <row r="2552">
      <c r="B2552" s="48"/>
      <c r="I2552" s="36"/>
    </row>
    <row r="2553" ht="19.947476196289063" customHeight="1">
      <c r="B2553" s="49" t="s">
        <v>1855</v>
      </c>
      <c r="C2553" s="42" t="s">
        <v>47</v>
      </c>
      <c r="D2553" s="41" t="s">
        <v>1959</v>
      </c>
      <c r="E2553" s="40"/>
      <c r="F2553" s="40"/>
      <c r="G2553" s="40"/>
      <c r="H2553" s="40"/>
      <c r="I2553" s="51"/>
    </row>
    <row r="2554" ht="19.947476196289063" customHeight="1">
      <c r="B2554" s="48"/>
      <c r="C2554" s="3" t="s">
        <v>1857</v>
      </c>
      <c r="D2554" s="9" t="s">
        <v>1858</v>
      </c>
      <c r="I2554" s="36"/>
    </row>
    <row r="2555" ht="19.947476196289063" customHeight="1">
      <c r="B2555" s="48"/>
      <c r="C2555" s="3" t="s">
        <v>1859</v>
      </c>
      <c r="D2555" s="9" t="s">
        <v>1860</v>
      </c>
      <c r="I2555" s="36"/>
    </row>
    <row r="2556" ht="19.947476196289063" customHeight="1">
      <c r="B2556" s="48"/>
      <c r="C2556" s="3" t="s">
        <v>285</v>
      </c>
      <c r="D2556" s="9" t="s">
        <v>1861</v>
      </c>
      <c r="I2556" s="36"/>
    </row>
    <row r="2557">
      <c r="B2557" s="48"/>
      <c r="I2557" s="36"/>
    </row>
    <row r="2558">
      <c r="B2558" s="48"/>
      <c r="C2558" s="44" t="s">
        <v>56</v>
      </c>
      <c r="I2558" s="36"/>
    </row>
    <row r="2559">
      <c r="B2559" s="48"/>
      <c r="I2559" s="36"/>
    </row>
    <row r="2560" ht="48.879766845703124" customHeight="1">
      <c r="B2560" s="49" t="s">
        <v>1960</v>
      </c>
      <c r="C2560" s="43" t="s">
        <v>264</v>
      </c>
      <c r="D2560" s="41" t="s">
        <v>1961</v>
      </c>
      <c r="E2560" s="40"/>
      <c r="F2560" s="40"/>
      <c r="G2560" s="40"/>
      <c r="H2560" s="40"/>
      <c r="I2560" s="51"/>
    </row>
    <row r="2561">
      <c r="B2561" s="48"/>
      <c r="C2561" s="3" t="s">
        <v>266</v>
      </c>
      <c r="I2561" s="36"/>
    </row>
    <row r="2562">
      <c r="B2562" s="48"/>
      <c r="I2562" s="36"/>
    </row>
    <row r="2563">
      <c r="B2563" s="48"/>
      <c r="C2563" s="44" t="s">
        <v>56</v>
      </c>
      <c r="I2563" s="36"/>
    </row>
    <row r="2564">
      <c r="B2564" s="48"/>
      <c r="I2564" s="36"/>
    </row>
    <row r="2565" ht="63.34591064453125" customHeight="1">
      <c r="B2565" s="49" t="s">
        <v>1962</v>
      </c>
      <c r="C2565" s="42" t="s">
        <v>439</v>
      </c>
      <c r="D2565" s="41" t="s">
        <v>1963</v>
      </c>
      <c r="E2565" s="40"/>
      <c r="F2565" s="40"/>
      <c r="G2565" s="40"/>
      <c r="H2565" s="40"/>
      <c r="I2565" s="51"/>
    </row>
    <row r="2566" ht="19.947476196289063" customHeight="1">
      <c r="B2566" s="48"/>
      <c r="C2566" s="3" t="s">
        <v>441</v>
      </c>
      <c r="D2566" s="9" t="s">
        <v>1964</v>
      </c>
      <c r="I2566" s="36"/>
    </row>
    <row r="2567" ht="19.947476196289063" customHeight="1">
      <c r="B2567" s="48"/>
      <c r="C2567" s="3" t="s">
        <v>1881</v>
      </c>
      <c r="D2567" s="9" t="s">
        <v>1965</v>
      </c>
      <c r="I2567" s="36"/>
    </row>
    <row r="2568" ht="19.947476196289063" customHeight="1">
      <c r="B2568" s="48"/>
      <c r="C2568" s="3" t="s">
        <v>1966</v>
      </c>
      <c r="D2568" s="9" t="s">
        <v>1967</v>
      </c>
      <c r="I2568" s="36"/>
    </row>
    <row r="2569" ht="19.947476196289063" customHeight="1">
      <c r="B2569" s="48"/>
      <c r="C2569" s="3" t="s">
        <v>1883</v>
      </c>
      <c r="D2569" s="9" t="s">
        <v>1968</v>
      </c>
      <c r="I2569" s="36"/>
    </row>
    <row r="2570" ht="19.947476196289063" customHeight="1">
      <c r="B2570" s="48"/>
      <c r="C2570" s="3" t="s">
        <v>1969</v>
      </c>
      <c r="D2570" s="9" t="s">
        <v>1970</v>
      </c>
      <c r="I2570" s="36"/>
    </row>
    <row r="2571" ht="19.947476196289063" customHeight="1">
      <c r="B2571" s="48"/>
      <c r="C2571" s="3" t="s">
        <v>1885</v>
      </c>
      <c r="D2571" s="9" t="s">
        <v>1971</v>
      </c>
      <c r="I2571" s="36"/>
    </row>
    <row r="2572" ht="19.947476196289063" customHeight="1">
      <c r="B2572" s="48"/>
      <c r="C2572" s="3" t="s">
        <v>1972</v>
      </c>
      <c r="D2572" s="9" t="s">
        <v>1973</v>
      </c>
      <c r="I2572" s="36"/>
    </row>
    <row r="2573">
      <c r="B2573" s="48"/>
      <c r="I2573" s="36"/>
    </row>
    <row r="2574">
      <c r="B2574" s="48"/>
      <c r="C2574" s="44" t="s">
        <v>56</v>
      </c>
      <c r="I2574" s="36"/>
    </row>
    <row r="2575">
      <c r="B2575" s="50"/>
      <c r="C2575" s="31"/>
      <c r="D2575" s="31"/>
      <c r="E2575" s="31"/>
      <c r="F2575" s="31"/>
      <c r="G2575" s="31"/>
      <c r="H2575" s="31"/>
      <c r="I2575" s="37"/>
    </row>
    <row r="2576"/>
    <row r="2577">
      <c r="B2577" s="4" t="s">
        <v>78</v>
      </c>
    </row>
    <row r="2578" ht="19.947476196289063" customHeight="1">
      <c r="B2578" s="32" t="s">
        <v>1974</v>
      </c>
      <c r="C2578" s="46" t="s">
        <v>1975</v>
      </c>
      <c r="D2578" s="30"/>
      <c r="E2578" s="30"/>
      <c r="F2578" s="30"/>
      <c r="G2578" s="30"/>
      <c r="H2578" s="30"/>
      <c r="I2578" s="35"/>
    </row>
    <row r="2579" ht="19.947476196289063" customHeight="1">
      <c r="B2579" s="58" t="s">
        <v>1976</v>
      </c>
      <c r="C2579" s="41" t="s">
        <v>1905</v>
      </c>
      <c r="D2579" s="40"/>
      <c r="I2579" s="36"/>
    </row>
    <row r="2580" ht="19.947476196289063" customHeight="1">
      <c r="B2580" s="58" t="s">
        <v>1977</v>
      </c>
      <c r="C2580" s="41" t="s">
        <v>1978</v>
      </c>
      <c r="D2580" s="40"/>
      <c r="I2580" s="36"/>
    </row>
    <row r="2581" ht="19.947476196289063" customHeight="1">
      <c r="B2581" s="58" t="s">
        <v>1979</v>
      </c>
      <c r="C2581" s="41" t="s">
        <v>1980</v>
      </c>
      <c r="D2581" s="40"/>
      <c r="I2581" s="36"/>
    </row>
    <row r="2582" ht="19.947476196289063" customHeight="1">
      <c r="B2582" s="58" t="s">
        <v>1981</v>
      </c>
      <c r="C2582" s="41" t="s">
        <v>1982</v>
      </c>
      <c r="D2582" s="40"/>
      <c r="I2582" s="36"/>
    </row>
    <row r="2583" ht="19.947476196289063" customHeight="1">
      <c r="B2583" s="58" t="s">
        <v>1983</v>
      </c>
      <c r="C2583" s="41" t="s">
        <v>1984</v>
      </c>
      <c r="D2583" s="40"/>
      <c r="I2583" s="36"/>
    </row>
    <row r="2584" ht="19.947476196289063" customHeight="1">
      <c r="B2584" s="58" t="s">
        <v>1985</v>
      </c>
      <c r="C2584" s="41" t="s">
        <v>1986</v>
      </c>
      <c r="D2584" s="40"/>
      <c r="I2584" s="36"/>
    </row>
    <row r="2585" ht="19.947476196289063" customHeight="1">
      <c r="B2585" s="58" t="s">
        <v>1987</v>
      </c>
      <c r="C2585" s="41" t="s">
        <v>1988</v>
      </c>
      <c r="D2585" s="40"/>
      <c r="I2585" s="36"/>
    </row>
    <row r="2586" ht="19.947476196289063" customHeight="1">
      <c r="B2586" s="59" t="s">
        <v>1989</v>
      </c>
      <c r="C2586" s="56" t="s">
        <v>1990</v>
      </c>
      <c r="D2586" s="57"/>
      <c r="E2586" s="31"/>
      <c r="F2586" s="31"/>
      <c r="G2586" s="31"/>
      <c r="H2586" s="31"/>
      <c r="I2586" s="37"/>
    </row>
    <row r="2587"/>
    <row r="2588"/>
    <row r="2589"/>
    <row r="2590" ht="19.947476196289063" customHeight="1">
      <c r="A2590" s="9" t="s">
        <v>30</v>
      </c>
    </row>
    <row r="2591">
      <c r="A2591" s="38" t="s">
        <v>1991</v>
      </c>
      <c r="B2591" s="4" t="s">
        <v>45</v>
      </c>
      <c r="J2591" s="39" t="str">
        <f>HYPERLINK("#'Ändringshistorik'!C35", "Ändringshistorik: [5] ,[16]")</f>
        <v>Ändringshistorik: [5] ,[16]</v>
      </c>
    </row>
    <row r="2592" ht="34.413623046875" customHeight="1">
      <c r="B2592" s="47" t="s">
        <v>1851</v>
      </c>
      <c r="C2592" s="60" t="s">
        <v>69</v>
      </c>
      <c r="D2592" s="46" t="s">
        <v>1852</v>
      </c>
      <c r="E2592" s="30"/>
      <c r="F2592" s="30"/>
      <c r="G2592" s="30"/>
      <c r="H2592" s="30"/>
      <c r="I2592" s="35"/>
    </row>
    <row r="2593">
      <c r="B2593" s="48"/>
      <c r="I2593" s="36"/>
    </row>
    <row r="2594">
      <c r="B2594" s="48"/>
      <c r="C2594" s="44" t="s">
        <v>56</v>
      </c>
      <c r="I2594" s="36"/>
    </row>
    <row r="2595">
      <c r="B2595" s="48"/>
      <c r="I2595" s="36"/>
    </row>
    <row r="2596" ht="19.947476196289063" customHeight="1">
      <c r="B2596" s="49" t="s">
        <v>930</v>
      </c>
      <c r="C2596" s="43" t="s">
        <v>69</v>
      </c>
      <c r="D2596" s="41" t="s">
        <v>1853</v>
      </c>
      <c r="E2596" s="40"/>
      <c r="F2596" s="40"/>
      <c r="G2596" s="40"/>
      <c r="H2596" s="40"/>
      <c r="I2596" s="51"/>
    </row>
    <row r="2597">
      <c r="B2597" s="48"/>
      <c r="I2597" s="36"/>
    </row>
    <row r="2598">
      <c r="B2598" s="48"/>
      <c r="C2598" s="44" t="s">
        <v>56</v>
      </c>
      <c r="I2598" s="36"/>
    </row>
    <row r="2599">
      <c r="B2599" s="48"/>
      <c r="I2599" s="36"/>
    </row>
    <row r="2600" ht="19.947476196289063" customHeight="1">
      <c r="B2600" s="49" t="s">
        <v>1652</v>
      </c>
      <c r="C2600" s="42" t="s">
        <v>47</v>
      </c>
      <c r="D2600" s="41" t="s">
        <v>1854</v>
      </c>
      <c r="E2600" s="40"/>
      <c r="F2600" s="40"/>
      <c r="G2600" s="40"/>
      <c r="H2600" s="40"/>
      <c r="I2600" s="51"/>
    </row>
    <row r="2601" ht="19.947476196289063" customHeight="1">
      <c r="B2601" s="48"/>
      <c r="C2601" s="3" t="s">
        <v>1654</v>
      </c>
      <c r="D2601" s="9" t="s">
        <v>1655</v>
      </c>
      <c r="I2601" s="36"/>
    </row>
    <row r="2602" ht="19.947476196289063" customHeight="1">
      <c r="B2602" s="48"/>
      <c r="C2602" s="3" t="s">
        <v>1656</v>
      </c>
      <c r="D2602" s="9" t="s">
        <v>1657</v>
      </c>
      <c r="I2602" s="36"/>
    </row>
    <row r="2603" ht="19.947476196289063" customHeight="1">
      <c r="B2603" s="48"/>
      <c r="C2603" s="3" t="s">
        <v>1658</v>
      </c>
      <c r="D2603" s="9" t="s">
        <v>1659</v>
      </c>
      <c r="I2603" s="36"/>
    </row>
    <row r="2604">
      <c r="B2604" s="48"/>
      <c r="I2604" s="36"/>
    </row>
    <row r="2605">
      <c r="B2605" s="48"/>
      <c r="C2605" s="44" t="s">
        <v>56</v>
      </c>
      <c r="I2605" s="36"/>
    </row>
    <row r="2606">
      <c r="B2606" s="48"/>
      <c r="I2606" s="36"/>
    </row>
    <row r="2607" ht="34.413623046875" customHeight="1">
      <c r="B2607" s="49" t="s">
        <v>1992</v>
      </c>
      <c r="C2607" s="43" t="s">
        <v>264</v>
      </c>
      <c r="D2607" s="41" t="s">
        <v>1993</v>
      </c>
      <c r="E2607" s="40"/>
      <c r="F2607" s="40"/>
      <c r="G2607" s="40"/>
      <c r="H2607" s="40"/>
      <c r="I2607" s="51"/>
    </row>
    <row r="2608">
      <c r="B2608" s="48"/>
      <c r="C2608" s="3" t="s">
        <v>266</v>
      </c>
      <c r="I2608" s="36"/>
    </row>
    <row r="2609">
      <c r="B2609" s="48"/>
      <c r="I2609" s="36"/>
    </row>
    <row r="2610">
      <c r="B2610" s="48"/>
      <c r="C2610" s="44" t="s">
        <v>56</v>
      </c>
      <c r="I2610" s="36"/>
    </row>
    <row r="2611">
      <c r="B2611" s="48"/>
      <c r="I2611" s="36"/>
    </row>
    <row r="2612" ht="34.413623046875" customHeight="1">
      <c r="B2612" s="49" t="s">
        <v>1994</v>
      </c>
      <c r="C2612" s="43" t="str">
        <f>HYPERLINK("#'XML-dokumentation'!A3140", "Element av typen 'NuDesc'")</f>
        <v>Element av typen 'NuDesc'</v>
      </c>
      <c r="D2612" s="41" t="s">
        <v>1995</v>
      </c>
      <c r="E2612" s="40"/>
      <c r="F2612" s="40"/>
      <c r="G2612" s="40"/>
      <c r="H2612" s="40"/>
      <c r="I2612" s="51"/>
    </row>
    <row r="2613">
      <c r="B2613" s="48"/>
      <c r="C2613" s="44" t="s">
        <v>56</v>
      </c>
      <c r="I2613" s="36"/>
    </row>
    <row r="2614">
      <c r="B2614" s="48"/>
      <c r="I2614" s="36"/>
    </row>
    <row r="2615" ht="34.413623046875" customHeight="1">
      <c r="B2615" s="49" t="s">
        <v>1855</v>
      </c>
      <c r="C2615" s="42" t="s">
        <v>47</v>
      </c>
      <c r="D2615" s="41" t="s">
        <v>1996</v>
      </c>
      <c r="E2615" s="40"/>
      <c r="F2615" s="40"/>
      <c r="G2615" s="40"/>
      <c r="H2615" s="40"/>
      <c r="I2615" s="51"/>
    </row>
    <row r="2616" ht="34.413623046875" customHeight="1">
      <c r="B2616" s="48"/>
      <c r="C2616" s="3" t="s">
        <v>1857</v>
      </c>
      <c r="D2616" s="9" t="s">
        <v>1997</v>
      </c>
      <c r="I2616" s="36"/>
    </row>
    <row r="2617" ht="19.947476196289063" customHeight="1">
      <c r="B2617" s="48"/>
      <c r="C2617" s="3" t="s">
        <v>1859</v>
      </c>
      <c r="D2617" s="9" t="s">
        <v>1998</v>
      </c>
      <c r="I2617" s="36"/>
    </row>
    <row r="2618" ht="19.947476196289063" customHeight="1">
      <c r="B2618" s="48"/>
      <c r="C2618" s="3" t="s">
        <v>285</v>
      </c>
      <c r="D2618" s="9" t="s">
        <v>1999</v>
      </c>
      <c r="I2618" s="36"/>
    </row>
    <row r="2619">
      <c r="B2619" s="48"/>
      <c r="I2619" s="36"/>
    </row>
    <row r="2620">
      <c r="B2620" s="48"/>
      <c r="C2620" s="44" t="s">
        <v>56</v>
      </c>
      <c r="I2620" s="36"/>
    </row>
    <row r="2621">
      <c r="B2621" s="48"/>
      <c r="I2621" s="36"/>
    </row>
    <row r="2622" ht="63.34591064453125" customHeight="1">
      <c r="B2622" s="49" t="s">
        <v>1879</v>
      </c>
      <c r="C2622" s="42" t="s">
        <v>1863</v>
      </c>
      <c r="D2622" s="41" t="s">
        <v>2000</v>
      </c>
      <c r="E2622" s="40"/>
      <c r="F2622" s="40"/>
      <c r="G2622" s="40"/>
      <c r="H2622" s="40"/>
      <c r="I2622" s="51"/>
    </row>
    <row r="2623" ht="19.947476196289063" customHeight="1">
      <c r="B2623" s="48"/>
      <c r="C2623" s="3" t="s">
        <v>532</v>
      </c>
      <c r="D2623" s="9" t="s">
        <v>2001</v>
      </c>
      <c r="I2623" s="36"/>
    </row>
    <row r="2624" ht="34.413623046875" customHeight="1">
      <c r="B2624" s="48"/>
      <c r="C2624" s="3" t="s">
        <v>2002</v>
      </c>
      <c r="D2624" s="9" t="s">
        <v>2003</v>
      </c>
      <c r="I2624" s="36"/>
    </row>
    <row r="2625" ht="19.947476196289063" customHeight="1">
      <c r="B2625" s="48"/>
      <c r="C2625" s="3" t="s">
        <v>1883</v>
      </c>
      <c r="D2625" s="9" t="s">
        <v>2004</v>
      </c>
      <c r="I2625" s="36"/>
    </row>
    <row r="2626" ht="19.947476196289063" customHeight="1">
      <c r="B2626" s="48"/>
      <c r="C2626" s="3" t="s">
        <v>1969</v>
      </c>
      <c r="D2626" s="9" t="s">
        <v>2005</v>
      </c>
      <c r="I2626" s="36"/>
    </row>
    <row r="2627" ht="34.413623046875" customHeight="1">
      <c r="B2627" s="48"/>
      <c r="C2627" s="3" t="s">
        <v>2006</v>
      </c>
      <c r="D2627" s="9" t="s">
        <v>2007</v>
      </c>
      <c r="I2627" s="36"/>
    </row>
    <row r="2628">
      <c r="B2628" s="48"/>
      <c r="I2628" s="36"/>
    </row>
    <row r="2629">
      <c r="B2629" s="48"/>
      <c r="C2629" s="44" t="s">
        <v>56</v>
      </c>
      <c r="I2629" s="36"/>
    </row>
    <row r="2630">
      <c r="B2630" s="48"/>
      <c r="I2630" s="36"/>
    </row>
    <row r="2631" ht="63.34591064453125" customHeight="1">
      <c r="B2631" s="49" t="s">
        <v>1862</v>
      </c>
      <c r="C2631" s="42" t="s">
        <v>1863</v>
      </c>
      <c r="D2631" s="41" t="s">
        <v>2008</v>
      </c>
      <c r="E2631" s="40"/>
      <c r="F2631" s="40"/>
      <c r="G2631" s="40"/>
      <c r="H2631" s="40"/>
      <c r="I2631" s="51"/>
    </row>
    <row r="2632" ht="19.947476196289063" customHeight="1">
      <c r="B2632" s="48"/>
      <c r="C2632" s="3" t="s">
        <v>532</v>
      </c>
      <c r="D2632" s="9" t="s">
        <v>2009</v>
      </c>
      <c r="I2632" s="36"/>
    </row>
    <row r="2633" ht="19.947476196289063" customHeight="1">
      <c r="B2633" s="48"/>
      <c r="C2633" s="3" t="s">
        <v>2010</v>
      </c>
      <c r="D2633" s="9" t="s">
        <v>2011</v>
      </c>
      <c r="I2633" s="36"/>
    </row>
    <row r="2634" ht="19.947476196289063" customHeight="1">
      <c r="B2634" s="48"/>
      <c r="C2634" s="3" t="s">
        <v>2012</v>
      </c>
      <c r="D2634" s="9" t="s">
        <v>2013</v>
      </c>
      <c r="I2634" s="36"/>
    </row>
    <row r="2635" ht="19.947476196289063" customHeight="1">
      <c r="B2635" s="48"/>
      <c r="C2635" s="3" t="s">
        <v>2014</v>
      </c>
      <c r="D2635" s="9" t="s">
        <v>2015</v>
      </c>
      <c r="I2635" s="36"/>
    </row>
    <row r="2636" ht="19.947476196289063" customHeight="1">
      <c r="B2636" s="48"/>
      <c r="C2636" s="3" t="s">
        <v>2016</v>
      </c>
      <c r="D2636" s="9" t="s">
        <v>2017</v>
      </c>
      <c r="I2636" s="36"/>
    </row>
    <row r="2637" ht="19.947476196289063" customHeight="1">
      <c r="B2637" s="48"/>
      <c r="C2637" s="3" t="s">
        <v>2018</v>
      </c>
      <c r="D2637" s="9" t="s">
        <v>2019</v>
      </c>
      <c r="I2637" s="36"/>
    </row>
    <row r="2638" ht="19.947476196289063" customHeight="1">
      <c r="B2638" s="48"/>
      <c r="C2638" s="3" t="s">
        <v>2020</v>
      </c>
      <c r="D2638" s="9" t="s">
        <v>2021</v>
      </c>
      <c r="I2638" s="36"/>
    </row>
    <row r="2639" ht="19.947476196289063" customHeight="1">
      <c r="B2639" s="48"/>
      <c r="C2639" s="3" t="s">
        <v>2022</v>
      </c>
      <c r="D2639" s="9" t="s">
        <v>2023</v>
      </c>
      <c r="I2639" s="36"/>
    </row>
    <row r="2640" ht="19.947476196289063" customHeight="1">
      <c r="B2640" s="48"/>
      <c r="C2640" s="3" t="s">
        <v>2024</v>
      </c>
      <c r="D2640" s="9" t="s">
        <v>2025</v>
      </c>
      <c r="I2640" s="36"/>
    </row>
    <row r="2641" ht="19.947476196289063" customHeight="1">
      <c r="B2641" s="48"/>
      <c r="C2641" s="3" t="s">
        <v>1868</v>
      </c>
      <c r="D2641" s="9" t="s">
        <v>1869</v>
      </c>
      <c r="I2641" s="36"/>
    </row>
    <row r="2642" ht="19.947476196289063" customHeight="1">
      <c r="B2642" s="48"/>
      <c r="C2642" s="3" t="s">
        <v>2026</v>
      </c>
      <c r="D2642" s="9" t="s">
        <v>2027</v>
      </c>
      <c r="I2642" s="36"/>
    </row>
    <row r="2643">
      <c r="B2643" s="48"/>
      <c r="I2643" s="36"/>
    </row>
    <row r="2644">
      <c r="B2644" s="48"/>
      <c r="C2644" s="44" t="s">
        <v>56</v>
      </c>
      <c r="I2644" s="36"/>
    </row>
    <row r="2645">
      <c r="B2645" s="50"/>
      <c r="C2645" s="31"/>
      <c r="D2645" s="31"/>
      <c r="E2645" s="31"/>
      <c r="F2645" s="31"/>
      <c r="G2645" s="31"/>
      <c r="H2645" s="31"/>
      <c r="I2645" s="37"/>
    </row>
    <row r="2646"/>
    <row r="2647">
      <c r="B2647" s="4" t="s">
        <v>78</v>
      </c>
    </row>
    <row r="2648" ht="19.947476196289063" customHeight="1">
      <c r="B2648" s="32" t="s">
        <v>2028</v>
      </c>
      <c r="C2648" s="46" t="s">
        <v>2029</v>
      </c>
      <c r="D2648" s="30"/>
      <c r="E2648" s="30"/>
      <c r="F2648" s="30"/>
      <c r="G2648" s="30"/>
      <c r="H2648" s="30"/>
      <c r="I2648" s="35"/>
    </row>
    <row r="2649" ht="19.947476196289063" customHeight="1">
      <c r="B2649" s="58" t="s">
        <v>2030</v>
      </c>
      <c r="C2649" s="41" t="s">
        <v>2031</v>
      </c>
      <c r="D2649" s="40"/>
      <c r="I2649" s="36"/>
    </row>
    <row r="2650" ht="19.947476196289063" customHeight="1">
      <c r="B2650" s="58" t="s">
        <v>2032</v>
      </c>
      <c r="C2650" s="41" t="s">
        <v>2033</v>
      </c>
      <c r="D2650" s="40"/>
      <c r="I2650" s="36"/>
    </row>
    <row r="2651" ht="34.413623046875" customHeight="1">
      <c r="B2651" s="58" t="s">
        <v>2034</v>
      </c>
      <c r="C2651" s="41" t="s">
        <v>2035</v>
      </c>
      <c r="D2651" s="40"/>
      <c r="I2651" s="36"/>
    </row>
    <row r="2652" ht="19.947476196289063" customHeight="1">
      <c r="B2652" s="58" t="s">
        <v>2036</v>
      </c>
      <c r="C2652" s="41" t="s">
        <v>2037</v>
      </c>
      <c r="D2652" s="40"/>
      <c r="I2652" s="36"/>
    </row>
    <row r="2653" ht="19.947476196289063" customHeight="1">
      <c r="B2653" s="59" t="s">
        <v>2038</v>
      </c>
      <c r="C2653" s="56" t="s">
        <v>2039</v>
      </c>
      <c r="D2653" s="57"/>
      <c r="E2653" s="31"/>
      <c r="F2653" s="31"/>
      <c r="G2653" s="31"/>
      <c r="H2653" s="31"/>
      <c r="I2653" s="37"/>
    </row>
    <row r="2654"/>
    <row r="2655"/>
    <row r="2656"/>
    <row r="2657" ht="92.2781982421875" customHeight="1">
      <c r="A2657" s="9" t="s">
        <v>31</v>
      </c>
    </row>
    <row r="2658">
      <c r="A2658" s="38" t="s">
        <v>2040</v>
      </c>
      <c r="B2658" s="4" t="s">
        <v>45</v>
      </c>
    </row>
    <row r="2659" ht="63.34591064453125" customHeight="1">
      <c r="B2659" s="47" t="s">
        <v>2041</v>
      </c>
      <c r="C2659" s="60" t="s">
        <v>264</v>
      </c>
      <c r="D2659" s="46" t="s">
        <v>2042</v>
      </c>
      <c r="E2659" s="30"/>
      <c r="F2659" s="30"/>
      <c r="G2659" s="30"/>
      <c r="H2659" s="30"/>
      <c r="I2659" s="35"/>
    </row>
    <row r="2660">
      <c r="B2660" s="48"/>
      <c r="C2660" s="3" t="s">
        <v>266</v>
      </c>
      <c r="I2660" s="36"/>
    </row>
    <row r="2661">
      <c r="B2661" s="48"/>
      <c r="I2661" s="36"/>
    </row>
    <row r="2662">
      <c r="B2662" s="48"/>
      <c r="C2662" s="7" t="s">
        <v>51</v>
      </c>
      <c r="I2662" s="36"/>
    </row>
    <row r="2663">
      <c r="B2663" s="48"/>
      <c r="I2663" s="36"/>
    </row>
    <row r="2664" ht="19.947476196289063" customHeight="1">
      <c r="B2664" s="49" t="s">
        <v>2043</v>
      </c>
      <c r="C2664" s="42" t="s">
        <v>47</v>
      </c>
      <c r="D2664" s="41" t="s">
        <v>2044</v>
      </c>
      <c r="E2664" s="40"/>
      <c r="F2664" s="40"/>
      <c r="G2664" s="40"/>
      <c r="H2664" s="40"/>
      <c r="I2664" s="51"/>
    </row>
    <row r="2665" ht="19.947476196289063" customHeight="1">
      <c r="B2665" s="48"/>
      <c r="C2665" s="3" t="s">
        <v>441</v>
      </c>
      <c r="D2665" s="9" t="s">
        <v>2045</v>
      </c>
      <c r="I2665" s="36"/>
    </row>
    <row r="2666" ht="19.947476196289063" customHeight="1">
      <c r="B2666" s="48"/>
      <c r="C2666" s="3" t="s">
        <v>543</v>
      </c>
      <c r="D2666" s="9" t="s">
        <v>2046</v>
      </c>
      <c r="I2666" s="36"/>
    </row>
    <row r="2667" ht="19.947476196289063" customHeight="1">
      <c r="B2667" s="48"/>
      <c r="C2667" s="3" t="s">
        <v>2047</v>
      </c>
      <c r="D2667" s="9" t="s">
        <v>2048</v>
      </c>
      <c r="I2667" s="36"/>
    </row>
    <row r="2668" ht="19.947476196289063" customHeight="1">
      <c r="B2668" s="48"/>
      <c r="C2668" s="3" t="s">
        <v>2049</v>
      </c>
      <c r="D2668" s="9" t="s">
        <v>2050</v>
      </c>
      <c r="I2668" s="36"/>
    </row>
    <row r="2669" ht="19.947476196289063" customHeight="1">
      <c r="B2669" s="48"/>
      <c r="C2669" s="3" t="s">
        <v>2051</v>
      </c>
      <c r="D2669" s="9" t="s">
        <v>2052</v>
      </c>
      <c r="I2669" s="36"/>
    </row>
    <row r="2670" ht="19.947476196289063" customHeight="1">
      <c r="B2670" s="48"/>
      <c r="C2670" s="3" t="s">
        <v>2053</v>
      </c>
      <c r="D2670" s="9" t="s">
        <v>2054</v>
      </c>
      <c r="I2670" s="36"/>
    </row>
    <row r="2671">
      <c r="B2671" s="48"/>
      <c r="I2671" s="36"/>
    </row>
    <row r="2672">
      <c r="B2672" s="48"/>
      <c r="C2672" s="44" t="s">
        <v>56</v>
      </c>
      <c r="I2672" s="36"/>
    </row>
    <row r="2673">
      <c r="B2673" s="48"/>
      <c r="C2673" s="64" t="str">
        <f>HYPERLINK("#'XML-dokumentation'!B2768", "Fotnot: (*)")</f>
        <v>Fotnot: (*)</v>
      </c>
      <c r="I2673" s="36"/>
    </row>
    <row r="2674">
      <c r="B2674" s="48"/>
      <c r="I2674" s="36"/>
    </row>
    <row r="2675" ht="19.947476196289063" customHeight="1">
      <c r="B2675" s="49" t="s">
        <v>2055</v>
      </c>
      <c r="C2675" s="42" t="s">
        <v>47</v>
      </c>
      <c r="D2675" s="41" t="s">
        <v>2056</v>
      </c>
      <c r="E2675" s="40"/>
      <c r="F2675" s="40"/>
      <c r="G2675" s="40"/>
      <c r="H2675" s="40"/>
      <c r="I2675" s="51"/>
    </row>
    <row r="2676" ht="19.947476196289063" customHeight="1">
      <c r="B2676" s="48"/>
      <c r="C2676" s="3" t="s">
        <v>441</v>
      </c>
      <c r="D2676" s="9" t="s">
        <v>2057</v>
      </c>
      <c r="I2676" s="36"/>
    </row>
    <row r="2677" ht="19.947476196289063" customHeight="1">
      <c r="B2677" s="48"/>
      <c r="C2677" s="3" t="s">
        <v>543</v>
      </c>
      <c r="D2677" s="9" t="s">
        <v>2058</v>
      </c>
      <c r="I2677" s="36"/>
    </row>
    <row r="2678" ht="19.947476196289063" customHeight="1">
      <c r="B2678" s="48"/>
      <c r="C2678" s="3" t="s">
        <v>2059</v>
      </c>
      <c r="D2678" s="9" t="s">
        <v>2060</v>
      </c>
      <c r="I2678" s="36"/>
    </row>
    <row r="2679" ht="63.34591064453125" customHeight="1">
      <c r="B2679" s="48"/>
      <c r="C2679" s="3" t="s">
        <v>2061</v>
      </c>
      <c r="D2679" s="9" t="s">
        <v>2062</v>
      </c>
      <c r="I2679" s="36"/>
    </row>
    <row r="2680" ht="19.947476196289063" customHeight="1">
      <c r="B2680" s="48"/>
      <c r="C2680" s="3" t="s">
        <v>2063</v>
      </c>
      <c r="D2680" s="9" t="s">
        <v>2064</v>
      </c>
      <c r="I2680" s="36"/>
    </row>
    <row r="2681" ht="19.947476196289063" customHeight="1">
      <c r="B2681" s="48"/>
      <c r="C2681" s="3" t="s">
        <v>2065</v>
      </c>
      <c r="D2681" s="9" t="s">
        <v>2066</v>
      </c>
      <c r="I2681" s="36"/>
    </row>
    <row r="2682" ht="19.947476196289063" customHeight="1">
      <c r="B2682" s="48"/>
      <c r="C2682" s="3" t="s">
        <v>2067</v>
      </c>
      <c r="D2682" s="9" t="s">
        <v>2068</v>
      </c>
      <c r="I2682" s="36"/>
    </row>
    <row r="2683" ht="19.947476196289063" customHeight="1">
      <c r="B2683" s="48"/>
      <c r="C2683" s="3" t="s">
        <v>2069</v>
      </c>
      <c r="D2683" s="9" t="s">
        <v>2070</v>
      </c>
      <c r="I2683" s="36"/>
    </row>
    <row r="2684" ht="19.947476196289063" customHeight="1">
      <c r="B2684" s="48"/>
      <c r="C2684" s="3" t="s">
        <v>2071</v>
      </c>
      <c r="D2684" s="9" t="s">
        <v>2072</v>
      </c>
      <c r="I2684" s="36"/>
    </row>
    <row r="2685" ht="19.947476196289063" customHeight="1">
      <c r="B2685" s="48"/>
      <c r="C2685" s="3" t="s">
        <v>2073</v>
      </c>
      <c r="D2685" s="9" t="s">
        <v>2074</v>
      </c>
      <c r="I2685" s="36"/>
    </row>
    <row r="2686" ht="19.947476196289063" customHeight="1">
      <c r="B2686" s="48"/>
      <c r="C2686" s="3" t="s">
        <v>2075</v>
      </c>
      <c r="D2686" s="9" t="s">
        <v>2076</v>
      </c>
      <c r="I2686" s="36"/>
    </row>
    <row r="2687" ht="19.947476196289063" customHeight="1">
      <c r="B2687" s="48"/>
      <c r="C2687" s="3" t="s">
        <v>2077</v>
      </c>
      <c r="D2687" s="9" t="s">
        <v>2078</v>
      </c>
      <c r="I2687" s="36"/>
    </row>
    <row r="2688" ht="19.947476196289063" customHeight="1">
      <c r="B2688" s="48"/>
      <c r="C2688" s="3" t="s">
        <v>2079</v>
      </c>
      <c r="D2688" s="9" t="s">
        <v>2080</v>
      </c>
      <c r="I2688" s="36"/>
    </row>
    <row r="2689" ht="19.947476196289063" customHeight="1">
      <c r="B2689" s="48"/>
      <c r="C2689" s="3" t="s">
        <v>2081</v>
      </c>
      <c r="D2689" s="9" t="s">
        <v>2082</v>
      </c>
      <c r="I2689" s="36"/>
    </row>
    <row r="2690" ht="19.947476196289063" customHeight="1">
      <c r="B2690" s="48"/>
      <c r="C2690" s="3" t="s">
        <v>2083</v>
      </c>
      <c r="D2690" s="9" t="s">
        <v>2084</v>
      </c>
      <c r="I2690" s="36"/>
    </row>
    <row r="2691">
      <c r="B2691" s="48"/>
      <c r="I2691" s="36"/>
    </row>
    <row r="2692">
      <c r="B2692" s="48"/>
      <c r="C2692" s="44" t="s">
        <v>56</v>
      </c>
      <c r="I2692" s="36"/>
    </row>
    <row r="2693">
      <c r="B2693" s="48"/>
      <c r="C2693" s="64" t="str">
        <f>HYPERLINK("#'XML-dokumentation'!B2768", "Fotnot: (*)")</f>
        <v>Fotnot: (*)</v>
      </c>
      <c r="I2693" s="36"/>
    </row>
    <row r="2694">
      <c r="B2694" s="48"/>
      <c r="I2694" s="36"/>
    </row>
    <row r="2695" ht="19.947476196289063" customHeight="1">
      <c r="B2695" s="49" t="s">
        <v>2085</v>
      </c>
      <c r="C2695" s="42" t="s">
        <v>47</v>
      </c>
      <c r="D2695" s="41" t="s">
        <v>2086</v>
      </c>
      <c r="E2695" s="40"/>
      <c r="F2695" s="40"/>
      <c r="G2695" s="40"/>
      <c r="H2695" s="40"/>
      <c r="I2695" s="51"/>
    </row>
    <row r="2696" ht="19.947476196289063" customHeight="1">
      <c r="B2696" s="48"/>
      <c r="C2696" s="3" t="s">
        <v>441</v>
      </c>
      <c r="D2696" s="9" t="s">
        <v>2087</v>
      </c>
      <c r="I2696" s="36"/>
    </row>
    <row r="2697" ht="19.947476196289063" customHeight="1">
      <c r="B2697" s="48"/>
      <c r="C2697" s="3" t="s">
        <v>543</v>
      </c>
      <c r="D2697" s="9" t="s">
        <v>2088</v>
      </c>
      <c r="I2697" s="36"/>
    </row>
    <row r="2698" ht="19.947476196289063" customHeight="1">
      <c r="B2698" s="48"/>
      <c r="C2698" s="3" t="s">
        <v>2089</v>
      </c>
      <c r="D2698" s="9" t="s">
        <v>2090</v>
      </c>
      <c r="I2698" s="36"/>
    </row>
    <row r="2699" ht="19.947476196289063" customHeight="1">
      <c r="B2699" s="48"/>
      <c r="C2699" s="3" t="s">
        <v>2091</v>
      </c>
      <c r="D2699" s="9" t="s">
        <v>2092</v>
      </c>
      <c r="I2699" s="36"/>
    </row>
    <row r="2700" ht="19.947476196289063" customHeight="1">
      <c r="B2700" s="48"/>
      <c r="C2700" s="3" t="s">
        <v>2093</v>
      </c>
      <c r="D2700" s="9" t="s">
        <v>2094</v>
      </c>
      <c r="I2700" s="36"/>
    </row>
    <row r="2701">
      <c r="B2701" s="48"/>
      <c r="I2701" s="36"/>
    </row>
    <row r="2702">
      <c r="B2702" s="48"/>
      <c r="C2702" s="44" t="s">
        <v>56</v>
      </c>
      <c r="I2702" s="36"/>
    </row>
    <row r="2703">
      <c r="B2703" s="48"/>
      <c r="C2703" s="64" t="str">
        <f>HYPERLINK("#'XML-dokumentation'!B2768", "Fotnot: (*)")</f>
        <v>Fotnot: (*)</v>
      </c>
      <c r="I2703" s="36"/>
    </row>
    <row r="2704">
      <c r="B2704" s="48"/>
      <c r="I2704" s="36"/>
    </row>
    <row r="2705" ht="19.947476196289063" customHeight="1">
      <c r="B2705" s="49" t="s">
        <v>2095</v>
      </c>
      <c r="C2705" s="42" t="s">
        <v>47</v>
      </c>
      <c r="D2705" s="41" t="s">
        <v>2096</v>
      </c>
      <c r="E2705" s="40"/>
      <c r="F2705" s="40"/>
      <c r="G2705" s="40"/>
      <c r="H2705" s="40"/>
      <c r="I2705" s="51"/>
    </row>
    <row r="2706" ht="19.947476196289063" customHeight="1">
      <c r="B2706" s="48"/>
      <c r="C2706" s="3" t="s">
        <v>441</v>
      </c>
      <c r="D2706" s="9" t="s">
        <v>2097</v>
      </c>
      <c r="I2706" s="36"/>
    </row>
    <row r="2707" ht="19.947476196289063" customHeight="1">
      <c r="B2707" s="48"/>
      <c r="C2707" s="3" t="s">
        <v>543</v>
      </c>
      <c r="D2707" s="9" t="s">
        <v>2098</v>
      </c>
      <c r="I2707" s="36"/>
    </row>
    <row r="2708" ht="19.947476196289063" customHeight="1">
      <c r="B2708" s="48"/>
      <c r="C2708" s="3" t="s">
        <v>2099</v>
      </c>
      <c r="D2708" s="9" t="s">
        <v>2100</v>
      </c>
      <c r="I2708" s="36"/>
    </row>
    <row r="2709" ht="19.947476196289063" customHeight="1">
      <c r="B2709" s="48"/>
      <c r="C2709" s="3" t="s">
        <v>2101</v>
      </c>
      <c r="D2709" s="9" t="s">
        <v>2102</v>
      </c>
      <c r="I2709" s="36"/>
    </row>
    <row r="2710">
      <c r="B2710" s="48"/>
      <c r="I2710" s="36"/>
    </row>
    <row r="2711">
      <c r="B2711" s="48"/>
      <c r="C2711" s="44" t="s">
        <v>56</v>
      </c>
      <c r="I2711" s="36"/>
    </row>
    <row r="2712">
      <c r="B2712" s="48"/>
      <c r="C2712" s="64" t="str">
        <f>HYPERLINK("#'XML-dokumentation'!B2768", "Fotnot: (*)")</f>
        <v>Fotnot: (*)</v>
      </c>
      <c r="I2712" s="36"/>
    </row>
    <row r="2713">
      <c r="B2713" s="48"/>
      <c r="I2713" s="36"/>
    </row>
    <row r="2714" ht="19.947476196289063" customHeight="1">
      <c r="B2714" s="49" t="s">
        <v>2103</v>
      </c>
      <c r="C2714" s="42" t="s">
        <v>47</v>
      </c>
      <c r="D2714" s="41" t="s">
        <v>2104</v>
      </c>
      <c r="E2714" s="40"/>
      <c r="F2714" s="40"/>
      <c r="G2714" s="40"/>
      <c r="H2714" s="40"/>
      <c r="I2714" s="51"/>
    </row>
    <row r="2715" ht="19.947476196289063" customHeight="1">
      <c r="B2715" s="48"/>
      <c r="C2715" s="3" t="s">
        <v>441</v>
      </c>
      <c r="D2715" s="9" t="s">
        <v>2105</v>
      </c>
      <c r="I2715" s="36"/>
    </row>
    <row r="2716" ht="19.947476196289063" customHeight="1">
      <c r="B2716" s="48"/>
      <c r="C2716" s="3" t="s">
        <v>543</v>
      </c>
      <c r="D2716" s="9" t="s">
        <v>2106</v>
      </c>
      <c r="I2716" s="36"/>
    </row>
    <row r="2717" ht="19.947476196289063" customHeight="1">
      <c r="B2717" s="48"/>
      <c r="C2717" s="3" t="s">
        <v>2107</v>
      </c>
      <c r="D2717" s="9" t="s">
        <v>2108</v>
      </c>
      <c r="I2717" s="36"/>
    </row>
    <row r="2718">
      <c r="B2718" s="48"/>
      <c r="I2718" s="36"/>
    </row>
    <row r="2719">
      <c r="B2719" s="48"/>
      <c r="C2719" s="44" t="s">
        <v>56</v>
      </c>
      <c r="I2719" s="36"/>
    </row>
    <row r="2720">
      <c r="B2720" s="48"/>
      <c r="C2720" s="64" t="str">
        <f>HYPERLINK("#'XML-dokumentation'!B2768", "Fotnot: (*)")</f>
        <v>Fotnot: (*)</v>
      </c>
      <c r="I2720" s="36"/>
    </row>
    <row r="2721">
      <c r="B2721" s="48"/>
      <c r="I2721" s="36"/>
    </row>
    <row r="2722" ht="19.947476196289063" customHeight="1">
      <c r="B2722" s="49" t="s">
        <v>2109</v>
      </c>
      <c r="C2722" s="42" t="s">
        <v>47</v>
      </c>
      <c r="D2722" s="41" t="s">
        <v>2110</v>
      </c>
      <c r="E2722" s="40"/>
      <c r="F2722" s="40"/>
      <c r="G2722" s="40"/>
      <c r="H2722" s="40"/>
      <c r="I2722" s="51"/>
    </row>
    <row r="2723" ht="19.947476196289063" customHeight="1">
      <c r="B2723" s="48"/>
      <c r="C2723" s="3" t="s">
        <v>441</v>
      </c>
      <c r="D2723" s="9" t="s">
        <v>2111</v>
      </c>
      <c r="I2723" s="36"/>
    </row>
    <row r="2724" ht="19.947476196289063" customHeight="1">
      <c r="B2724" s="48"/>
      <c r="C2724" s="3" t="s">
        <v>543</v>
      </c>
      <c r="D2724" s="9" t="s">
        <v>2112</v>
      </c>
      <c r="I2724" s="36"/>
    </row>
    <row r="2725" ht="19.947476196289063" customHeight="1">
      <c r="B2725" s="48"/>
      <c r="C2725" s="3" t="s">
        <v>2113</v>
      </c>
      <c r="D2725" s="9" t="s">
        <v>2114</v>
      </c>
      <c r="I2725" s="36"/>
    </row>
    <row r="2726" ht="19.947476196289063" customHeight="1">
      <c r="B2726" s="48"/>
      <c r="C2726" s="3" t="s">
        <v>2115</v>
      </c>
      <c r="D2726" s="9" t="s">
        <v>2116</v>
      </c>
      <c r="I2726" s="36"/>
    </row>
    <row r="2727">
      <c r="B2727" s="48"/>
      <c r="I2727" s="36"/>
    </row>
    <row r="2728">
      <c r="B2728" s="48"/>
      <c r="C2728" s="44" t="s">
        <v>56</v>
      </c>
      <c r="I2728" s="36"/>
    </row>
    <row r="2729">
      <c r="B2729" s="48"/>
      <c r="C2729" s="64" t="str">
        <f>HYPERLINK("#'XML-dokumentation'!B2768", "Fotnot: (*)")</f>
        <v>Fotnot: (*)</v>
      </c>
      <c r="I2729" s="36"/>
    </row>
    <row r="2730">
      <c r="B2730" s="48"/>
      <c r="I2730" s="36"/>
    </row>
    <row r="2731" ht="19.947476196289063" customHeight="1">
      <c r="B2731" s="49" t="s">
        <v>2117</v>
      </c>
      <c r="C2731" s="42" t="s">
        <v>47</v>
      </c>
      <c r="D2731" s="41" t="s">
        <v>2118</v>
      </c>
      <c r="E2731" s="40"/>
      <c r="F2731" s="40"/>
      <c r="G2731" s="40"/>
      <c r="H2731" s="40"/>
      <c r="I2731" s="51"/>
    </row>
    <row r="2732" ht="19.947476196289063" customHeight="1">
      <c r="B2732" s="48"/>
      <c r="C2732" s="3" t="s">
        <v>441</v>
      </c>
      <c r="D2732" s="9" t="s">
        <v>2119</v>
      </c>
      <c r="I2732" s="36"/>
    </row>
    <row r="2733" ht="19.947476196289063" customHeight="1">
      <c r="B2733" s="48"/>
      <c r="C2733" s="3" t="s">
        <v>543</v>
      </c>
      <c r="D2733" s="9" t="s">
        <v>2120</v>
      </c>
      <c r="I2733" s="36"/>
    </row>
    <row r="2734" ht="19.947476196289063" customHeight="1">
      <c r="B2734" s="48"/>
      <c r="C2734" s="3" t="s">
        <v>2121</v>
      </c>
      <c r="D2734" s="9" t="s">
        <v>2122</v>
      </c>
      <c r="I2734" s="36"/>
    </row>
    <row r="2735" ht="19.947476196289063" customHeight="1">
      <c r="B2735" s="48"/>
      <c r="C2735" s="3" t="s">
        <v>2123</v>
      </c>
      <c r="D2735" s="9" t="s">
        <v>2124</v>
      </c>
      <c r="I2735" s="36"/>
    </row>
    <row r="2736" ht="19.947476196289063" customHeight="1">
      <c r="B2736" s="48"/>
      <c r="C2736" s="3" t="s">
        <v>2125</v>
      </c>
      <c r="D2736" s="9" t="s">
        <v>2126</v>
      </c>
      <c r="I2736" s="36"/>
    </row>
    <row r="2737">
      <c r="B2737" s="48"/>
      <c r="I2737" s="36"/>
    </row>
    <row r="2738">
      <c r="B2738" s="48"/>
      <c r="C2738" s="44" t="s">
        <v>56</v>
      </c>
      <c r="I2738" s="36"/>
    </row>
    <row r="2739">
      <c r="B2739" s="48"/>
      <c r="C2739" s="64" t="str">
        <f>HYPERLINK("#'XML-dokumentation'!B2768", "Fotnot: (*)")</f>
        <v>Fotnot: (*)</v>
      </c>
      <c r="I2739" s="36"/>
    </row>
    <row r="2740">
      <c r="B2740" s="48"/>
      <c r="I2740" s="36"/>
    </row>
    <row r="2741" ht="19.947476196289063" customHeight="1">
      <c r="B2741" s="49" t="s">
        <v>2127</v>
      </c>
      <c r="C2741" s="42" t="s">
        <v>47</v>
      </c>
      <c r="D2741" s="41" t="s">
        <v>2128</v>
      </c>
      <c r="E2741" s="40"/>
      <c r="F2741" s="40"/>
      <c r="G2741" s="40"/>
      <c r="H2741" s="40"/>
      <c r="I2741" s="51"/>
    </row>
    <row r="2742" ht="19.947476196289063" customHeight="1">
      <c r="B2742" s="48"/>
      <c r="C2742" s="3" t="s">
        <v>441</v>
      </c>
      <c r="D2742" s="9" t="s">
        <v>2129</v>
      </c>
      <c r="I2742" s="36"/>
    </row>
    <row r="2743" ht="19.947476196289063" customHeight="1">
      <c r="B2743" s="48"/>
      <c r="C2743" s="3" t="s">
        <v>543</v>
      </c>
      <c r="D2743" s="9" t="s">
        <v>2130</v>
      </c>
      <c r="I2743" s="36"/>
    </row>
    <row r="2744" ht="19.947476196289063" customHeight="1">
      <c r="B2744" s="48"/>
      <c r="C2744" s="3" t="s">
        <v>2131</v>
      </c>
      <c r="D2744" s="9" t="s">
        <v>2132</v>
      </c>
      <c r="I2744" s="36"/>
    </row>
    <row r="2745" ht="19.947476196289063" customHeight="1">
      <c r="B2745" s="48"/>
      <c r="C2745" s="3" t="s">
        <v>269</v>
      </c>
      <c r="D2745" s="9" t="s">
        <v>2133</v>
      </c>
      <c r="I2745" s="36"/>
    </row>
    <row r="2746" ht="19.947476196289063" customHeight="1">
      <c r="B2746" s="48"/>
      <c r="C2746" s="3" t="s">
        <v>2134</v>
      </c>
      <c r="D2746" s="9" t="s">
        <v>2135</v>
      </c>
      <c r="I2746" s="36"/>
    </row>
    <row r="2747" ht="19.947476196289063" customHeight="1">
      <c r="B2747" s="48"/>
      <c r="C2747" s="3" t="s">
        <v>2136</v>
      </c>
      <c r="D2747" s="9" t="s">
        <v>2137</v>
      </c>
      <c r="I2747" s="36"/>
    </row>
    <row r="2748">
      <c r="B2748" s="48"/>
      <c r="I2748" s="36"/>
    </row>
    <row r="2749">
      <c r="B2749" s="48"/>
      <c r="C2749" s="44" t="s">
        <v>56</v>
      </c>
      <c r="I2749" s="36"/>
    </row>
    <row r="2750">
      <c r="B2750" s="48"/>
      <c r="C2750" s="64" t="str">
        <f>HYPERLINK("#'XML-dokumentation'!B2768", "Fotnot: (*)")</f>
        <v>Fotnot: (*)</v>
      </c>
      <c r="I2750" s="36"/>
    </row>
    <row r="2751">
      <c r="B2751" s="48"/>
      <c r="I2751" s="36"/>
    </row>
    <row r="2752" ht="19.947476196289063" customHeight="1">
      <c r="B2752" s="49" t="s">
        <v>2138</v>
      </c>
      <c r="C2752" s="42" t="s">
        <v>47</v>
      </c>
      <c r="D2752" s="41" t="s">
        <v>2139</v>
      </c>
      <c r="E2752" s="40"/>
      <c r="F2752" s="40"/>
      <c r="G2752" s="40"/>
      <c r="H2752" s="40"/>
      <c r="I2752" s="51"/>
    </row>
    <row r="2753" ht="19.947476196289063" customHeight="1">
      <c r="B2753" s="48"/>
      <c r="C2753" s="3" t="s">
        <v>441</v>
      </c>
      <c r="D2753" s="9" t="s">
        <v>2140</v>
      </c>
      <c r="I2753" s="36"/>
    </row>
    <row r="2754" ht="19.947476196289063" customHeight="1">
      <c r="B2754" s="48"/>
      <c r="C2754" s="3" t="s">
        <v>2141</v>
      </c>
      <c r="D2754" s="9" t="s">
        <v>2142</v>
      </c>
      <c r="I2754" s="36"/>
    </row>
    <row r="2755">
      <c r="B2755" s="48"/>
      <c r="I2755" s="36"/>
    </row>
    <row r="2756">
      <c r="B2756" s="48"/>
      <c r="C2756" s="44" t="s">
        <v>56</v>
      </c>
      <c r="I2756" s="36"/>
    </row>
    <row r="2757">
      <c r="B2757" s="48"/>
      <c r="C2757" s="64" t="str">
        <f>HYPERLINK("#'XML-dokumentation'!B2768", "Fotnot: (*)")</f>
        <v>Fotnot: (*)</v>
      </c>
      <c r="I2757" s="36"/>
    </row>
    <row r="2758">
      <c r="B2758" s="48"/>
      <c r="I2758" s="36"/>
    </row>
    <row r="2759" ht="19.947476196289063" customHeight="1">
      <c r="B2759" s="49" t="s">
        <v>2143</v>
      </c>
      <c r="C2759" s="42" t="s">
        <v>47</v>
      </c>
      <c r="D2759" s="41" t="s">
        <v>2144</v>
      </c>
      <c r="E2759" s="40"/>
      <c r="F2759" s="40"/>
      <c r="G2759" s="40"/>
      <c r="H2759" s="40"/>
      <c r="I2759" s="51"/>
    </row>
    <row r="2760" ht="19.947476196289063" customHeight="1">
      <c r="B2760" s="48"/>
      <c r="C2760" s="3" t="s">
        <v>441</v>
      </c>
      <c r="D2760" s="9" t="s">
        <v>2145</v>
      </c>
      <c r="I2760" s="36"/>
    </row>
    <row r="2761" ht="19.947476196289063" customHeight="1">
      <c r="B2761" s="48"/>
      <c r="C2761" s="3" t="s">
        <v>221</v>
      </c>
      <c r="D2761" s="9" t="s">
        <v>2146</v>
      </c>
      <c r="I2761" s="36"/>
    </row>
    <row r="2762">
      <c r="B2762" s="48"/>
      <c r="I2762" s="36"/>
    </row>
    <row r="2763">
      <c r="B2763" s="48"/>
      <c r="C2763" s="44" t="s">
        <v>56</v>
      </c>
      <c r="I2763" s="36"/>
    </row>
    <row r="2764">
      <c r="B2764" s="48"/>
      <c r="C2764" s="64" t="str">
        <f>HYPERLINK("#'XML-dokumentation'!B2768", "Fotnot: (*)")</f>
        <v>Fotnot: (*)</v>
      </c>
      <c r="I2764" s="36"/>
    </row>
    <row r="2765">
      <c r="B2765" s="50"/>
      <c r="C2765" s="31"/>
      <c r="D2765" s="31"/>
      <c r="E2765" s="31"/>
      <c r="F2765" s="31"/>
      <c r="G2765" s="31"/>
      <c r="H2765" s="31"/>
      <c r="I2765" s="37"/>
    </row>
    <row r="2766"/>
    <row r="2767">
      <c r="B2767" s="4" t="s">
        <v>702</v>
      </c>
    </row>
    <row r="2768" ht="19.947476196289063" customHeight="1">
      <c r="B2768" s="71" t="s">
        <v>977</v>
      </c>
      <c r="C2768" s="52" t="s">
        <v>2147</v>
      </c>
      <c r="D2768" s="53"/>
      <c r="E2768" s="53"/>
      <c r="F2768" s="53"/>
      <c r="G2768" s="53"/>
      <c r="H2768" s="53"/>
      <c r="I2768" s="55"/>
    </row>
    <row r="2769"/>
    <row r="2770"/>
    <row r="2771"/>
    <row r="2772" ht="92.2781982421875" customHeight="1">
      <c r="A2772" s="9" t="s">
        <v>14</v>
      </c>
    </row>
    <row r="2773">
      <c r="A2773" s="38" t="s">
        <v>2148</v>
      </c>
      <c r="B2773" s="4" t="s">
        <v>45</v>
      </c>
    </row>
    <row r="2774" ht="19.947476196289063" customHeight="1">
      <c r="B2774" s="47" t="s">
        <v>2149</v>
      </c>
      <c r="C2774" s="45" t="s">
        <v>47</v>
      </c>
      <c r="D2774" s="46" t="s">
        <v>2150</v>
      </c>
      <c r="E2774" s="30"/>
      <c r="F2774" s="30"/>
      <c r="G2774" s="30"/>
      <c r="H2774" s="30"/>
      <c r="I2774" s="35"/>
    </row>
    <row r="2775" ht="19.947476196289063" customHeight="1">
      <c r="B2775" s="48"/>
      <c r="C2775" s="3" t="s">
        <v>2151</v>
      </c>
      <c r="D2775" s="9" t="s">
        <v>2152</v>
      </c>
      <c r="I2775" s="36"/>
    </row>
    <row r="2776" ht="19.947476196289063" customHeight="1">
      <c r="B2776" s="48"/>
      <c r="C2776" s="3" t="s">
        <v>2153</v>
      </c>
      <c r="D2776" s="9" t="s">
        <v>2154</v>
      </c>
      <c r="I2776" s="36"/>
    </row>
    <row r="2777" ht="19.947476196289063" customHeight="1">
      <c r="B2777" s="48"/>
      <c r="C2777" s="3" t="s">
        <v>2155</v>
      </c>
      <c r="D2777" s="9" t="s">
        <v>2156</v>
      </c>
      <c r="I2777" s="36"/>
    </row>
    <row r="2778">
      <c r="B2778" s="48"/>
      <c r="I2778" s="36"/>
    </row>
    <row r="2779">
      <c r="B2779" s="48"/>
      <c r="C2779" s="7" t="s">
        <v>51</v>
      </c>
      <c r="I2779" s="36"/>
    </row>
    <row r="2780">
      <c r="B2780" s="48"/>
      <c r="I2780" s="36"/>
    </row>
    <row r="2781" ht="34.413623046875" customHeight="1">
      <c r="B2781" s="49" t="s">
        <v>930</v>
      </c>
      <c r="C2781" s="43" t="s">
        <v>69</v>
      </c>
      <c r="D2781" s="41" t="s">
        <v>2157</v>
      </c>
      <c r="E2781" s="40"/>
      <c r="F2781" s="40"/>
      <c r="G2781" s="40"/>
      <c r="H2781" s="40"/>
      <c r="I2781" s="51"/>
    </row>
    <row r="2782">
      <c r="B2782" s="48"/>
      <c r="I2782" s="36"/>
    </row>
    <row r="2783">
      <c r="B2783" s="48"/>
      <c r="C2783" s="44" t="s">
        <v>56</v>
      </c>
      <c r="I2783" s="36"/>
    </row>
    <row r="2784">
      <c r="B2784" s="48"/>
      <c r="I2784" s="36"/>
    </row>
    <row r="2785" ht="77.81205444335937" customHeight="1">
      <c r="B2785" s="49" t="s">
        <v>932</v>
      </c>
      <c r="C2785" s="42" t="s">
        <v>47</v>
      </c>
      <c r="D2785" s="41" t="s">
        <v>933</v>
      </c>
      <c r="E2785" s="40"/>
      <c r="F2785" s="40"/>
      <c r="G2785" s="40"/>
      <c r="H2785" s="40"/>
      <c r="I2785" s="51"/>
    </row>
    <row r="2786" ht="19.947476196289063" customHeight="1">
      <c r="B2786" s="48"/>
      <c r="C2786" s="3" t="s">
        <v>715</v>
      </c>
      <c r="D2786" s="9" t="s">
        <v>716</v>
      </c>
      <c r="I2786" s="36"/>
    </row>
    <row r="2787" ht="19.947476196289063" customHeight="1">
      <c r="B2787" s="48"/>
      <c r="C2787" s="3" t="s">
        <v>717</v>
      </c>
      <c r="D2787" s="9" t="s">
        <v>934</v>
      </c>
      <c r="I2787" s="36"/>
    </row>
    <row r="2788" ht="19.947476196289063" customHeight="1">
      <c r="B2788" s="48"/>
      <c r="C2788" s="3" t="s">
        <v>935</v>
      </c>
      <c r="D2788" s="9" t="s">
        <v>936</v>
      </c>
      <c r="I2788" s="36"/>
    </row>
    <row r="2789" ht="19.947476196289063" customHeight="1">
      <c r="B2789" s="48"/>
      <c r="C2789" s="3" t="s">
        <v>937</v>
      </c>
      <c r="D2789" s="9" t="s">
        <v>938</v>
      </c>
      <c r="I2789" s="36"/>
    </row>
    <row r="2790">
      <c r="B2790" s="48"/>
      <c r="I2790" s="36"/>
    </row>
    <row r="2791">
      <c r="B2791" s="48"/>
      <c r="C2791" s="7" t="s">
        <v>51</v>
      </c>
      <c r="I2791" s="36"/>
    </row>
    <row r="2792">
      <c r="B2792" s="48"/>
      <c r="I2792" s="36"/>
    </row>
    <row r="2793" ht="19.947476196289063" customHeight="1">
      <c r="B2793" s="68" t="s">
        <v>939</v>
      </c>
      <c r="C2793" s="61"/>
      <c r="D2793" s="61"/>
      <c r="E2793" s="61"/>
      <c r="F2793" s="61"/>
      <c r="G2793" s="61"/>
      <c r="H2793" s="61"/>
      <c r="I2793" s="70"/>
    </row>
    <row r="2794" ht="19.947476196289063" customHeight="1">
      <c r="B2794" s="67" t="s">
        <v>692</v>
      </c>
      <c r="C2794" s="62" t="s">
        <v>174</v>
      </c>
      <c r="D2794" s="9" t="s">
        <v>855</v>
      </c>
      <c r="I2794" s="36"/>
    </row>
    <row r="2795">
      <c r="B2795" s="48"/>
      <c r="C2795" s="3" t="s">
        <v>694</v>
      </c>
      <c r="I2795" s="36"/>
    </row>
    <row r="2796">
      <c r="B2796" s="48"/>
      <c r="C2796" s="3" t="s">
        <v>695</v>
      </c>
      <c r="I2796" s="36"/>
    </row>
    <row r="2797">
      <c r="B2797" s="48"/>
      <c r="I2797" s="36"/>
    </row>
    <row r="2798">
      <c r="B2798" s="48"/>
      <c r="C2798" s="44" t="s">
        <v>56</v>
      </c>
      <c r="I2798" s="36"/>
    </row>
    <row r="2799">
      <c r="B2799" s="48"/>
      <c r="C2799" s="64" t="str">
        <f>HYPERLINK("#'XML-dokumentation'!B2941", "Fotnot: (*), (**)")</f>
        <v>Fotnot: (*), (**)</v>
      </c>
      <c r="I2799" s="36"/>
    </row>
    <row r="2800">
      <c r="B2800" s="48"/>
      <c r="I2800" s="36"/>
    </row>
    <row r="2801" ht="19.947476196289063" customHeight="1">
      <c r="B2801" s="49" t="s">
        <v>696</v>
      </c>
      <c r="C2801" s="43" t="s">
        <v>663</v>
      </c>
      <c r="D2801" s="41" t="s">
        <v>856</v>
      </c>
      <c r="E2801" s="40"/>
      <c r="F2801" s="40"/>
      <c r="G2801" s="40"/>
      <c r="H2801" s="40"/>
      <c r="I2801" s="51"/>
    </row>
    <row r="2802">
      <c r="B2802" s="48"/>
      <c r="C2802" s="3" t="s">
        <v>698</v>
      </c>
      <c r="I2802" s="36"/>
    </row>
    <row r="2803">
      <c r="B2803" s="48"/>
      <c r="C2803" s="3" t="s">
        <v>858</v>
      </c>
      <c r="I2803" s="36"/>
    </row>
    <row r="2804">
      <c r="B2804" s="48"/>
      <c r="I2804" s="36"/>
    </row>
    <row r="2805">
      <c r="B2805" s="48"/>
      <c r="C2805" s="44" t="s">
        <v>56</v>
      </c>
      <c r="I2805" s="36"/>
    </row>
    <row r="2806">
      <c r="B2806" s="48"/>
      <c r="C2806" s="64" t="str">
        <f>HYPERLINK("#'XML-dokumentation'!B2941", "Fotnot: (*), (**)")</f>
        <v>Fotnot: (*), (**)</v>
      </c>
      <c r="I2806" s="36"/>
    </row>
    <row r="2807">
      <c r="B2807" s="48"/>
      <c r="I2807" s="36"/>
    </row>
    <row r="2808" ht="48.879766845703124" customHeight="1">
      <c r="B2808" s="49" t="s">
        <v>940</v>
      </c>
      <c r="C2808" s="43" t="s">
        <v>174</v>
      </c>
      <c r="D2808" s="41" t="s">
        <v>941</v>
      </c>
      <c r="E2808" s="40"/>
      <c r="F2808" s="40"/>
      <c r="G2808" s="40"/>
      <c r="H2808" s="40"/>
      <c r="I2808" s="51"/>
    </row>
    <row r="2809">
      <c r="B2809" s="48"/>
      <c r="C2809" s="3" t="s">
        <v>942</v>
      </c>
      <c r="I2809" s="36"/>
    </row>
    <row r="2810">
      <c r="B2810" s="48"/>
      <c r="C2810" s="3" t="s">
        <v>943</v>
      </c>
      <c r="I2810" s="36"/>
    </row>
    <row r="2811">
      <c r="B2811" s="48"/>
      <c r="I2811" s="36"/>
    </row>
    <row r="2812">
      <c r="B2812" s="48"/>
      <c r="C2812" s="44" t="s">
        <v>56</v>
      </c>
      <c r="I2812" s="36"/>
    </row>
    <row r="2813">
      <c r="B2813" s="48"/>
      <c r="C2813" s="64" t="str">
        <f>HYPERLINK("#'XML-dokumentation'!B2941", "Fotnot: (*), (**)")</f>
        <v>Fotnot: (*), (**)</v>
      </c>
      <c r="I2813" s="36"/>
    </row>
    <row r="2814">
      <c r="B2814" s="48"/>
      <c r="I2814" s="36"/>
    </row>
    <row r="2815" ht="63.34591064453125" customHeight="1">
      <c r="B2815" s="49" t="s">
        <v>944</v>
      </c>
      <c r="C2815" s="43" t="s">
        <v>174</v>
      </c>
      <c r="D2815" s="41" t="s">
        <v>945</v>
      </c>
      <c r="E2815" s="40"/>
      <c r="F2815" s="40"/>
      <c r="G2815" s="40"/>
      <c r="H2815" s="40"/>
      <c r="I2815" s="51"/>
    </row>
    <row r="2816">
      <c r="B2816" s="48"/>
      <c r="C2816" s="3" t="s">
        <v>688</v>
      </c>
      <c r="I2816" s="36"/>
    </row>
    <row r="2817">
      <c r="B2817" s="48"/>
      <c r="C2817" s="3" t="s">
        <v>681</v>
      </c>
      <c r="I2817" s="36"/>
    </row>
    <row r="2818">
      <c r="B2818" s="48"/>
      <c r="I2818" s="36"/>
    </row>
    <row r="2819">
      <c r="B2819" s="48"/>
      <c r="C2819" s="44" t="s">
        <v>56</v>
      </c>
      <c r="I2819" s="36"/>
    </row>
    <row r="2820">
      <c r="B2820" s="48"/>
      <c r="C2820" s="64" t="str">
        <f>HYPERLINK("#'XML-dokumentation'!B2941", "Fotnot: (*), (**)")</f>
        <v>Fotnot: (*), (**)</v>
      </c>
      <c r="I2820" s="36"/>
    </row>
    <row r="2821">
      <c r="B2821" s="48"/>
      <c r="I2821" s="36"/>
    </row>
    <row r="2822" ht="19.947476196289063" customHeight="1">
      <c r="B2822" s="49" t="s">
        <v>662</v>
      </c>
      <c r="C2822" s="43" t="s">
        <v>174</v>
      </c>
      <c r="D2822" s="41" t="s">
        <v>664</v>
      </c>
      <c r="E2822" s="40"/>
      <c r="F2822" s="40"/>
      <c r="G2822" s="40"/>
      <c r="H2822" s="40"/>
      <c r="I2822" s="51"/>
    </row>
    <row r="2823">
      <c r="B2823" s="48"/>
      <c r="C2823" s="3" t="s">
        <v>665</v>
      </c>
      <c r="I2823" s="36"/>
    </row>
    <row r="2824">
      <c r="B2824" s="48"/>
      <c r="C2824" s="3" t="s">
        <v>666</v>
      </c>
      <c r="I2824" s="36"/>
    </row>
    <row r="2825">
      <c r="B2825" s="48"/>
      <c r="I2825" s="36"/>
    </row>
    <row r="2826">
      <c r="B2826" s="48"/>
      <c r="C2826" s="44" t="s">
        <v>56</v>
      </c>
      <c r="I2826" s="36"/>
    </row>
    <row r="2827">
      <c r="B2827" s="48"/>
      <c r="C2827" s="64" t="str">
        <f>HYPERLINK("#'XML-dokumentation'!B2941", "Fotnot: (*), (**)")</f>
        <v>Fotnot: (*), (**)</v>
      </c>
      <c r="I2827" s="36"/>
    </row>
    <row r="2828">
      <c r="B2828" s="48"/>
      <c r="I2828" s="36"/>
    </row>
    <row r="2829" ht="34.413623046875" customHeight="1">
      <c r="B2829" s="68" t="s">
        <v>946</v>
      </c>
      <c r="C2829" s="61"/>
      <c r="D2829" s="61"/>
      <c r="E2829" s="61"/>
      <c r="F2829" s="61"/>
      <c r="G2829" s="61"/>
      <c r="H2829" s="61"/>
      <c r="I2829" s="70"/>
    </row>
    <row r="2830" ht="19.947476196289063" customHeight="1">
      <c r="B2830" s="67" t="s">
        <v>947</v>
      </c>
      <c r="C2830" s="62" t="s">
        <v>174</v>
      </c>
      <c r="D2830" s="9" t="s">
        <v>948</v>
      </c>
      <c r="I2830" s="36"/>
    </row>
    <row r="2831">
      <c r="B2831" s="48"/>
      <c r="C2831" s="3" t="s">
        <v>949</v>
      </c>
      <c r="I2831" s="36"/>
    </row>
    <row r="2832">
      <c r="B2832" s="48"/>
      <c r="C2832" s="3" t="s">
        <v>771</v>
      </c>
      <c r="I2832" s="36"/>
    </row>
    <row r="2833">
      <c r="B2833" s="48"/>
      <c r="I2833" s="36"/>
    </row>
    <row r="2834">
      <c r="B2834" s="48"/>
      <c r="C2834" s="44" t="s">
        <v>56</v>
      </c>
      <c r="I2834" s="36"/>
    </row>
    <row r="2835">
      <c r="B2835" s="48"/>
      <c r="C2835" s="64" t="str">
        <f>HYPERLINK("#'XML-dokumentation'!B2941", "Fotnot: (*), (**)")</f>
        <v>Fotnot: (*), (**)</v>
      </c>
      <c r="I2835" s="36"/>
    </row>
    <row r="2836">
      <c r="B2836" s="48"/>
      <c r="I2836" s="36"/>
    </row>
    <row r="2837" ht="19.947476196289063" customHeight="1">
      <c r="B2837" s="49" t="s">
        <v>950</v>
      </c>
      <c r="C2837" s="42" t="s">
        <v>47</v>
      </c>
      <c r="D2837" s="41" t="s">
        <v>951</v>
      </c>
      <c r="E2837" s="40"/>
      <c r="F2837" s="40"/>
      <c r="G2837" s="40"/>
      <c r="H2837" s="40"/>
      <c r="I2837" s="51"/>
    </row>
    <row r="2838" ht="19.947476196289063" customHeight="1">
      <c r="B2838" s="48"/>
      <c r="C2838" s="3" t="s">
        <v>273</v>
      </c>
      <c r="D2838" s="9" t="s">
        <v>603</v>
      </c>
      <c r="I2838" s="36"/>
    </row>
    <row r="2839" ht="19.947476196289063" customHeight="1">
      <c r="B2839" s="48"/>
      <c r="C2839" s="3" t="s">
        <v>952</v>
      </c>
      <c r="D2839" s="9" t="s">
        <v>953</v>
      </c>
      <c r="I2839" s="36"/>
    </row>
    <row r="2840" ht="19.947476196289063" customHeight="1">
      <c r="B2840" s="48"/>
      <c r="C2840" s="3" t="s">
        <v>954</v>
      </c>
      <c r="D2840" s="9" t="s">
        <v>955</v>
      </c>
      <c r="I2840" s="36"/>
    </row>
    <row r="2841" ht="19.947476196289063" customHeight="1">
      <c r="B2841" s="48"/>
      <c r="C2841" s="3" t="s">
        <v>956</v>
      </c>
      <c r="D2841" s="9" t="s">
        <v>957</v>
      </c>
      <c r="I2841" s="36"/>
    </row>
    <row r="2842">
      <c r="B2842" s="48"/>
      <c r="I2842" s="36"/>
    </row>
    <row r="2843">
      <c r="B2843" s="48"/>
      <c r="C2843" s="44" t="s">
        <v>56</v>
      </c>
      <c r="I2843" s="36"/>
    </row>
    <row r="2844">
      <c r="B2844" s="48"/>
      <c r="C2844" s="64" t="str">
        <f>HYPERLINK("#'XML-dokumentation'!B2941", "Fotnot: (*), (**)")</f>
        <v>Fotnot: (*), (**)</v>
      </c>
      <c r="I2844" s="36"/>
    </row>
    <row r="2845">
      <c r="B2845" s="48"/>
      <c r="I2845" s="36"/>
    </row>
    <row r="2846" ht="19.947476196289063" customHeight="1">
      <c r="B2846" s="49" t="s">
        <v>958</v>
      </c>
      <c r="C2846" s="42" t="s">
        <v>47</v>
      </c>
      <c r="D2846" s="41" t="s">
        <v>959</v>
      </c>
      <c r="E2846" s="40"/>
      <c r="F2846" s="40"/>
      <c r="G2846" s="40"/>
      <c r="H2846" s="40"/>
      <c r="I2846" s="51"/>
    </row>
    <row r="2847" ht="19.947476196289063" customHeight="1">
      <c r="B2847" s="48"/>
      <c r="C2847" s="3" t="s">
        <v>273</v>
      </c>
      <c r="D2847" s="9" t="s">
        <v>603</v>
      </c>
      <c r="I2847" s="36"/>
    </row>
    <row r="2848" ht="19.947476196289063" customHeight="1">
      <c r="B2848" s="48"/>
      <c r="C2848" s="3" t="s">
        <v>952</v>
      </c>
      <c r="D2848" s="9" t="s">
        <v>960</v>
      </c>
      <c r="I2848" s="36"/>
    </row>
    <row r="2849" ht="19.947476196289063" customHeight="1">
      <c r="B2849" s="48"/>
      <c r="C2849" s="3" t="s">
        <v>954</v>
      </c>
      <c r="D2849" s="9" t="s">
        <v>961</v>
      </c>
      <c r="I2849" s="36"/>
    </row>
    <row r="2850">
      <c r="B2850" s="48"/>
      <c r="I2850" s="36"/>
    </row>
    <row r="2851">
      <c r="B2851" s="48"/>
      <c r="C2851" s="44" t="s">
        <v>56</v>
      </c>
      <c r="I2851" s="36"/>
    </row>
    <row r="2852">
      <c r="B2852" s="48"/>
      <c r="C2852" s="64" t="str">
        <f>HYPERLINK("#'XML-dokumentation'!B2941", "Fotnot: (*), (**)")</f>
        <v>Fotnot: (*), (**)</v>
      </c>
      <c r="I2852" s="36"/>
    </row>
    <row r="2853">
      <c r="B2853" s="48"/>
      <c r="I2853" s="36"/>
    </row>
    <row r="2854" ht="19.947476196289063" customHeight="1">
      <c r="B2854" s="49" t="s">
        <v>962</v>
      </c>
      <c r="C2854" s="42" t="s">
        <v>47</v>
      </c>
      <c r="D2854" s="41" t="s">
        <v>963</v>
      </c>
      <c r="E2854" s="40"/>
      <c r="F2854" s="40"/>
      <c r="G2854" s="40"/>
      <c r="H2854" s="40"/>
      <c r="I2854" s="51"/>
    </row>
    <row r="2855" ht="19.947476196289063" customHeight="1">
      <c r="B2855" s="48"/>
      <c r="C2855" s="3" t="s">
        <v>273</v>
      </c>
      <c r="D2855" s="9" t="s">
        <v>603</v>
      </c>
      <c r="I2855" s="36"/>
    </row>
    <row r="2856" ht="19.947476196289063" customHeight="1">
      <c r="B2856" s="48"/>
      <c r="C2856" s="3" t="s">
        <v>952</v>
      </c>
      <c r="D2856" s="9" t="s">
        <v>960</v>
      </c>
      <c r="I2856" s="36"/>
    </row>
    <row r="2857" ht="19.947476196289063" customHeight="1">
      <c r="B2857" s="48"/>
      <c r="C2857" s="3" t="s">
        <v>954</v>
      </c>
      <c r="D2857" s="9" t="s">
        <v>964</v>
      </c>
      <c r="I2857" s="36"/>
    </row>
    <row r="2858">
      <c r="B2858" s="48"/>
      <c r="I2858" s="36"/>
    </row>
    <row r="2859">
      <c r="B2859" s="48"/>
      <c r="C2859" s="44" t="s">
        <v>56</v>
      </c>
      <c r="I2859" s="36"/>
    </row>
    <row r="2860">
      <c r="B2860" s="48"/>
      <c r="C2860" s="64" t="str">
        <f>HYPERLINK("#'XML-dokumentation'!B2941", "Fotnot: (*), (**)")</f>
        <v>Fotnot: (*), (**)</v>
      </c>
      <c r="I2860" s="36"/>
    </row>
    <row r="2861">
      <c r="B2861" s="48"/>
      <c r="I2861" s="36"/>
    </row>
    <row r="2862" ht="19.947476196289063" customHeight="1">
      <c r="B2862" s="49" t="s">
        <v>965</v>
      </c>
      <c r="C2862" s="43" t="s">
        <v>264</v>
      </c>
      <c r="D2862" s="41" t="s">
        <v>966</v>
      </c>
      <c r="E2862" s="40"/>
      <c r="F2862" s="40"/>
      <c r="G2862" s="40"/>
      <c r="H2862" s="40"/>
      <c r="I2862" s="51"/>
    </row>
    <row r="2863">
      <c r="B2863" s="48"/>
      <c r="C2863" s="3" t="s">
        <v>266</v>
      </c>
      <c r="I2863" s="36"/>
    </row>
    <row r="2864">
      <c r="B2864" s="48"/>
      <c r="I2864" s="36"/>
    </row>
    <row r="2865">
      <c r="B2865" s="48"/>
      <c r="C2865" s="44" t="s">
        <v>56</v>
      </c>
      <c r="I2865" s="36"/>
    </row>
    <row r="2866">
      <c r="B2866" s="48"/>
      <c r="C2866" s="64" t="str">
        <f>HYPERLINK("#'XML-dokumentation'!B2941", "Fotnot: (*), (**)")</f>
        <v>Fotnot: (*), (**)</v>
      </c>
      <c r="I2866" s="36"/>
    </row>
    <row r="2867">
      <c r="B2867" s="48"/>
      <c r="I2867" s="36"/>
    </row>
    <row r="2868" ht="19.947476196289063" customHeight="1">
      <c r="B2868" s="49" t="s">
        <v>967</v>
      </c>
      <c r="C2868" s="43" t="s">
        <v>264</v>
      </c>
      <c r="D2868" s="41" t="s">
        <v>968</v>
      </c>
      <c r="E2868" s="40"/>
      <c r="F2868" s="40"/>
      <c r="G2868" s="40"/>
      <c r="H2868" s="40"/>
      <c r="I2868" s="51"/>
    </row>
    <row r="2869">
      <c r="B2869" s="48"/>
      <c r="C2869" s="3" t="s">
        <v>266</v>
      </c>
      <c r="I2869" s="36"/>
    </row>
    <row r="2870">
      <c r="B2870" s="48"/>
      <c r="I2870" s="36"/>
    </row>
    <row r="2871">
      <c r="B2871" s="48"/>
      <c r="C2871" s="44" t="s">
        <v>56</v>
      </c>
      <c r="I2871" s="36"/>
    </row>
    <row r="2872">
      <c r="B2872" s="48"/>
      <c r="C2872" s="64" t="str">
        <f>HYPERLINK("#'XML-dokumentation'!B2941", "Fotnot: (*), (**)")</f>
        <v>Fotnot: (*), (**)</v>
      </c>
      <c r="I2872" s="36"/>
    </row>
    <row r="2873">
      <c r="B2873" s="48"/>
      <c r="I2873" s="36"/>
    </row>
    <row r="2874" ht="19.947476196289063" customHeight="1">
      <c r="B2874" s="49" t="s">
        <v>969</v>
      </c>
      <c r="C2874" s="43" t="s">
        <v>264</v>
      </c>
      <c r="D2874" s="41" t="s">
        <v>970</v>
      </c>
      <c r="E2874" s="40"/>
      <c r="F2874" s="40"/>
      <c r="G2874" s="40"/>
      <c r="H2874" s="40"/>
      <c r="I2874" s="51"/>
    </row>
    <row r="2875">
      <c r="B2875" s="48"/>
      <c r="C2875" s="3" t="s">
        <v>266</v>
      </c>
      <c r="I2875" s="36"/>
    </row>
    <row r="2876">
      <c r="B2876" s="48"/>
      <c r="I2876" s="36"/>
    </row>
    <row r="2877">
      <c r="B2877" s="48"/>
      <c r="C2877" s="44" t="s">
        <v>56</v>
      </c>
      <c r="I2877" s="36"/>
    </row>
    <row r="2878">
      <c r="B2878" s="48"/>
      <c r="C2878" s="64" t="str">
        <f>HYPERLINK("#'XML-dokumentation'!B2941", "Fotnot: (*), (**)")</f>
        <v>Fotnot: (*), (**)</v>
      </c>
      <c r="I2878" s="36"/>
    </row>
    <row r="2879">
      <c r="B2879" s="48"/>
      <c r="I2879" s="36"/>
    </row>
    <row r="2880" ht="19.947476196289063" customHeight="1">
      <c r="B2880" s="68" t="s">
        <v>971</v>
      </c>
      <c r="C2880" s="61"/>
      <c r="D2880" s="61"/>
      <c r="E2880" s="61"/>
      <c r="F2880" s="61"/>
      <c r="G2880" s="61"/>
      <c r="H2880" s="61"/>
      <c r="I2880" s="70"/>
    </row>
    <row r="2881" ht="19.947476196289063" customHeight="1">
      <c r="B2881" s="67" t="s">
        <v>623</v>
      </c>
      <c r="C2881" s="63" t="s">
        <v>47</v>
      </c>
      <c r="D2881" s="9" t="s">
        <v>624</v>
      </c>
      <c r="I2881" s="36"/>
    </row>
    <row r="2882" ht="19.947476196289063" customHeight="1">
      <c r="B2882" s="48"/>
      <c r="C2882" s="3" t="s">
        <v>625</v>
      </c>
      <c r="D2882" s="9" t="s">
        <v>626</v>
      </c>
      <c r="I2882" s="36"/>
    </row>
    <row r="2883" ht="19.947476196289063" customHeight="1">
      <c r="B2883" s="48"/>
      <c r="C2883" s="3" t="s">
        <v>627</v>
      </c>
      <c r="D2883" s="9" t="s">
        <v>628</v>
      </c>
      <c r="I2883" s="36"/>
    </row>
    <row r="2884" ht="19.947476196289063" customHeight="1">
      <c r="B2884" s="48"/>
      <c r="C2884" s="3" t="s">
        <v>629</v>
      </c>
      <c r="D2884" s="9" t="s">
        <v>630</v>
      </c>
      <c r="I2884" s="36"/>
    </row>
    <row r="2885" ht="19.947476196289063" customHeight="1">
      <c r="B2885" s="48"/>
      <c r="C2885" s="3" t="s">
        <v>631</v>
      </c>
      <c r="D2885" s="9" t="s">
        <v>632</v>
      </c>
      <c r="I2885" s="36"/>
    </row>
    <row r="2886">
      <c r="B2886" s="48"/>
      <c r="I2886" s="36"/>
    </row>
    <row r="2887">
      <c r="B2887" s="48"/>
      <c r="C2887" s="44" t="s">
        <v>56</v>
      </c>
      <c r="I2887" s="36"/>
    </row>
    <row r="2888">
      <c r="B2888" s="48"/>
      <c r="C2888" s="64" t="str">
        <f>HYPERLINK("#'XML-dokumentation'!B2941", "Fotnot: (*), (**)")</f>
        <v>Fotnot: (*), (**)</v>
      </c>
      <c r="I2888" s="36"/>
    </row>
    <row r="2889">
      <c r="B2889" s="48"/>
      <c r="I2889" s="36"/>
    </row>
    <row r="2890" ht="19.947476196289063" customHeight="1">
      <c r="B2890" s="49" t="s">
        <v>633</v>
      </c>
      <c r="C2890" s="42" t="s">
        <v>47</v>
      </c>
      <c r="D2890" s="41" t="s">
        <v>634</v>
      </c>
      <c r="E2890" s="40"/>
      <c r="F2890" s="40"/>
      <c r="G2890" s="40"/>
      <c r="H2890" s="40"/>
      <c r="I2890" s="51"/>
    </row>
    <row r="2891" ht="19.947476196289063" customHeight="1">
      <c r="B2891" s="48"/>
      <c r="C2891" s="3" t="s">
        <v>625</v>
      </c>
      <c r="D2891" s="9" t="s">
        <v>635</v>
      </c>
      <c r="I2891" s="36"/>
    </row>
    <row r="2892" ht="19.947476196289063" customHeight="1">
      <c r="B2892" s="48"/>
      <c r="C2892" s="3" t="s">
        <v>627</v>
      </c>
      <c r="D2892" s="9" t="s">
        <v>636</v>
      </c>
      <c r="I2892" s="36"/>
    </row>
    <row r="2893" ht="19.947476196289063" customHeight="1">
      <c r="B2893" s="48"/>
      <c r="C2893" s="3" t="s">
        <v>629</v>
      </c>
      <c r="D2893" s="9" t="s">
        <v>637</v>
      </c>
      <c r="I2893" s="36"/>
    </row>
    <row r="2894" ht="19.947476196289063" customHeight="1">
      <c r="B2894" s="48"/>
      <c r="C2894" s="3" t="s">
        <v>631</v>
      </c>
      <c r="D2894" s="9" t="s">
        <v>638</v>
      </c>
      <c r="I2894" s="36"/>
    </row>
    <row r="2895" ht="19.947476196289063" customHeight="1">
      <c r="B2895" s="48"/>
      <c r="C2895" s="3" t="s">
        <v>639</v>
      </c>
      <c r="D2895" s="9" t="s">
        <v>640</v>
      </c>
      <c r="I2895" s="36"/>
    </row>
    <row r="2896">
      <c r="B2896" s="48"/>
      <c r="I2896" s="36"/>
    </row>
    <row r="2897">
      <c r="B2897" s="48"/>
      <c r="C2897" s="44" t="s">
        <v>56</v>
      </c>
      <c r="I2897" s="36"/>
    </row>
    <row r="2898">
      <c r="B2898" s="48"/>
      <c r="C2898" s="64" t="str">
        <f>HYPERLINK("#'XML-dokumentation'!B2941", "Fotnot: (*), (**)")</f>
        <v>Fotnot: (*), (**)</v>
      </c>
      <c r="I2898" s="36"/>
    </row>
    <row r="2899">
      <c r="B2899" s="48"/>
      <c r="I2899" s="36"/>
    </row>
    <row r="2900" ht="19.947476196289063" customHeight="1">
      <c r="B2900" s="49" t="s">
        <v>641</v>
      </c>
      <c r="C2900" s="42" t="s">
        <v>47</v>
      </c>
      <c r="D2900" s="41" t="s">
        <v>642</v>
      </c>
      <c r="E2900" s="40"/>
      <c r="F2900" s="40"/>
      <c r="G2900" s="40"/>
      <c r="H2900" s="40"/>
      <c r="I2900" s="51"/>
    </row>
    <row r="2901" ht="19.947476196289063" customHeight="1">
      <c r="B2901" s="48"/>
      <c r="C2901" s="3" t="s">
        <v>625</v>
      </c>
      <c r="D2901" s="9" t="s">
        <v>643</v>
      </c>
      <c r="I2901" s="36"/>
    </row>
    <row r="2902" ht="19.947476196289063" customHeight="1">
      <c r="B2902" s="48"/>
      <c r="C2902" s="3" t="s">
        <v>627</v>
      </c>
      <c r="D2902" s="9" t="s">
        <v>644</v>
      </c>
      <c r="I2902" s="36"/>
    </row>
    <row r="2903" ht="19.947476196289063" customHeight="1">
      <c r="B2903" s="48"/>
      <c r="C2903" s="3" t="s">
        <v>629</v>
      </c>
      <c r="D2903" s="9" t="s">
        <v>645</v>
      </c>
      <c r="I2903" s="36"/>
    </row>
    <row r="2904" ht="34.413623046875" customHeight="1">
      <c r="B2904" s="48"/>
      <c r="C2904" s="3" t="s">
        <v>631</v>
      </c>
      <c r="D2904" s="9" t="s">
        <v>646</v>
      </c>
      <c r="I2904" s="36"/>
    </row>
    <row r="2905" ht="19.947476196289063" customHeight="1">
      <c r="B2905" s="48"/>
      <c r="C2905" s="3" t="s">
        <v>639</v>
      </c>
      <c r="D2905" s="9" t="s">
        <v>647</v>
      </c>
      <c r="I2905" s="36"/>
    </row>
    <row r="2906" ht="19.947476196289063" customHeight="1">
      <c r="B2906" s="48"/>
      <c r="C2906" s="3" t="s">
        <v>648</v>
      </c>
      <c r="D2906" s="9" t="s">
        <v>649</v>
      </c>
      <c r="I2906" s="36"/>
    </row>
    <row r="2907">
      <c r="B2907" s="48"/>
      <c r="I2907" s="36"/>
    </row>
    <row r="2908">
      <c r="B2908" s="48"/>
      <c r="C2908" s="44" t="s">
        <v>56</v>
      </c>
      <c r="I2908" s="36"/>
    </row>
    <row r="2909">
      <c r="B2909" s="48"/>
      <c r="C2909" s="64" t="str">
        <f>HYPERLINK("#'XML-dokumentation'!B2941", "Fotnot: (*), (**)")</f>
        <v>Fotnot: (*), (**)</v>
      </c>
      <c r="I2909" s="36"/>
    </row>
    <row r="2910">
      <c r="B2910" s="48"/>
      <c r="I2910" s="36"/>
    </row>
    <row r="2911" ht="19.947476196289063" customHeight="1">
      <c r="B2911" s="49" t="s">
        <v>650</v>
      </c>
      <c r="C2911" s="42" t="s">
        <v>47</v>
      </c>
      <c r="D2911" s="41" t="s">
        <v>651</v>
      </c>
      <c r="E2911" s="40"/>
      <c r="F2911" s="40"/>
      <c r="G2911" s="40"/>
      <c r="H2911" s="40"/>
      <c r="I2911" s="51"/>
    </row>
    <row r="2912" ht="19.947476196289063" customHeight="1">
      <c r="B2912" s="48"/>
      <c r="C2912" s="3" t="s">
        <v>625</v>
      </c>
      <c r="D2912" s="9" t="s">
        <v>652</v>
      </c>
      <c r="I2912" s="36"/>
    </row>
    <row r="2913" ht="19.947476196289063" customHeight="1">
      <c r="B2913" s="48"/>
      <c r="C2913" s="3" t="s">
        <v>627</v>
      </c>
      <c r="D2913" s="9" t="s">
        <v>653</v>
      </c>
      <c r="I2913" s="36"/>
    </row>
    <row r="2914" ht="19.947476196289063" customHeight="1">
      <c r="B2914" s="48"/>
      <c r="C2914" s="3" t="s">
        <v>629</v>
      </c>
      <c r="D2914" s="9" t="s">
        <v>654</v>
      </c>
      <c r="I2914" s="36"/>
    </row>
    <row r="2915" ht="19.947476196289063" customHeight="1">
      <c r="B2915" s="48"/>
      <c r="C2915" s="3" t="s">
        <v>631</v>
      </c>
      <c r="D2915" s="9" t="s">
        <v>655</v>
      </c>
      <c r="I2915" s="36"/>
    </row>
    <row r="2916" ht="19.947476196289063" customHeight="1">
      <c r="B2916" s="48"/>
      <c r="C2916" s="3" t="s">
        <v>639</v>
      </c>
      <c r="D2916" s="9" t="s">
        <v>656</v>
      </c>
      <c r="I2916" s="36"/>
    </row>
    <row r="2917" ht="19.947476196289063" customHeight="1">
      <c r="B2917" s="48"/>
      <c r="C2917" s="3" t="s">
        <v>648</v>
      </c>
      <c r="D2917" s="9" t="s">
        <v>657</v>
      </c>
      <c r="I2917" s="36"/>
    </row>
    <row r="2918" ht="19.947476196289063" customHeight="1">
      <c r="B2918" s="48"/>
      <c r="C2918" s="3" t="s">
        <v>658</v>
      </c>
      <c r="D2918" s="9" t="s">
        <v>659</v>
      </c>
      <c r="I2918" s="36"/>
    </row>
    <row r="2919" ht="19.947476196289063" customHeight="1">
      <c r="B2919" s="48"/>
      <c r="C2919" s="3" t="s">
        <v>660</v>
      </c>
      <c r="D2919" s="9" t="s">
        <v>661</v>
      </c>
      <c r="I2919" s="36"/>
    </row>
    <row r="2920">
      <c r="B2920" s="48"/>
      <c r="I2920" s="36"/>
    </row>
    <row r="2921">
      <c r="B2921" s="48"/>
      <c r="C2921" s="44" t="s">
        <v>56</v>
      </c>
      <c r="I2921" s="36"/>
    </row>
    <row r="2922">
      <c r="B2922" s="48"/>
      <c r="C2922" s="64" t="str">
        <f>HYPERLINK("#'XML-dokumentation'!B2941", "Fotnot: (*), (**)")</f>
        <v>Fotnot: (*), (**)</v>
      </c>
      <c r="I2922" s="36"/>
    </row>
    <row r="2923">
      <c r="B2923" s="48"/>
      <c r="I2923" s="36"/>
    </row>
    <row r="2924" ht="19.947476196289063" customHeight="1">
      <c r="B2924" s="68" t="s">
        <v>972</v>
      </c>
      <c r="C2924" s="61"/>
      <c r="D2924" s="61"/>
      <c r="E2924" s="61"/>
      <c r="F2924" s="61"/>
      <c r="G2924" s="61"/>
      <c r="H2924" s="61"/>
      <c r="I2924" s="70"/>
    </row>
    <row r="2925" ht="19.947476196289063" customHeight="1">
      <c r="B2925" s="67" t="s">
        <v>671</v>
      </c>
      <c r="C2925" s="62" t="s">
        <v>174</v>
      </c>
      <c r="D2925" s="9" t="s">
        <v>672</v>
      </c>
      <c r="I2925" s="36"/>
    </row>
    <row r="2926">
      <c r="B2926" s="48"/>
      <c r="C2926" s="3" t="s">
        <v>673</v>
      </c>
      <c r="I2926" s="36"/>
    </row>
    <row r="2927">
      <c r="B2927" s="48"/>
      <c r="C2927" s="3" t="s">
        <v>666</v>
      </c>
      <c r="I2927" s="36"/>
    </row>
    <row r="2928">
      <c r="B2928" s="48"/>
      <c r="I2928" s="36"/>
    </row>
    <row r="2929">
      <c r="B2929" s="48"/>
      <c r="C2929" s="44" t="s">
        <v>56</v>
      </c>
      <c r="I2929" s="36"/>
    </row>
    <row r="2930">
      <c r="B2930" s="48"/>
      <c r="C2930" s="64" t="str">
        <f>HYPERLINK("#'XML-dokumentation'!B2941", "Fotnot: (*), (**)")</f>
        <v>Fotnot: (*), (**)</v>
      </c>
      <c r="I2930" s="36"/>
    </row>
    <row r="2931">
      <c r="B2931" s="48"/>
      <c r="I2931" s="36"/>
    </row>
    <row r="2932" ht="19.947476196289063" customHeight="1">
      <c r="B2932" s="49" t="s">
        <v>973</v>
      </c>
      <c r="C2932" s="43" t="s">
        <v>174</v>
      </c>
      <c r="D2932" s="41" t="s">
        <v>974</v>
      </c>
      <c r="E2932" s="40"/>
      <c r="F2932" s="40"/>
      <c r="G2932" s="40"/>
      <c r="H2932" s="40"/>
      <c r="I2932" s="51"/>
    </row>
    <row r="2933">
      <c r="B2933" s="48"/>
      <c r="C2933" s="3" t="s">
        <v>975</v>
      </c>
      <c r="I2933" s="36"/>
    </row>
    <row r="2934">
      <c r="B2934" s="48"/>
      <c r="C2934" s="3" t="s">
        <v>976</v>
      </c>
      <c r="I2934" s="36"/>
    </row>
    <row r="2935">
      <c r="B2935" s="48"/>
      <c r="I2935" s="36"/>
    </row>
    <row r="2936">
      <c r="B2936" s="48"/>
      <c r="C2936" s="44" t="s">
        <v>56</v>
      </c>
      <c r="I2936" s="36"/>
    </row>
    <row r="2937">
      <c r="B2937" s="48"/>
      <c r="C2937" s="64" t="str">
        <f>HYPERLINK("#'XML-dokumentation'!B2941", "Fotnot: (*), (**)")</f>
        <v>Fotnot: (*), (**)</v>
      </c>
      <c r="I2937" s="36"/>
    </row>
    <row r="2938">
      <c r="B2938" s="50"/>
      <c r="C2938" s="31"/>
      <c r="D2938" s="31"/>
      <c r="E2938" s="31"/>
      <c r="F2938" s="31"/>
      <c r="G2938" s="31"/>
      <c r="H2938" s="31"/>
      <c r="I2938" s="37"/>
    </row>
    <row r="2939"/>
    <row r="2940">
      <c r="B2940" s="4" t="s">
        <v>702</v>
      </c>
    </row>
    <row r="2941" ht="34.413623046875" customHeight="1">
      <c r="B2941" s="71" t="s">
        <v>977</v>
      </c>
      <c r="C2941" s="52" t="s">
        <v>978</v>
      </c>
      <c r="D2941" s="53"/>
      <c r="E2941" s="53"/>
      <c r="F2941" s="53"/>
      <c r="G2941" s="53"/>
      <c r="H2941" s="53"/>
      <c r="I2941" s="55"/>
    </row>
    <row r="2942"/>
    <row r="2943"/>
    <row r="2944"/>
    <row r="2945" ht="48.879766845703124" customHeight="1">
      <c r="A2945" s="9" t="s">
        <v>32</v>
      </c>
    </row>
    <row r="2946">
      <c r="A2946" s="38" t="s">
        <v>2158</v>
      </c>
      <c r="B2946" s="4" t="s">
        <v>45</v>
      </c>
    </row>
    <row r="2947" ht="19.947476196289063" customHeight="1">
      <c r="B2947" s="47" t="s">
        <v>2159</v>
      </c>
      <c r="C2947" s="60" t="s">
        <v>264</v>
      </c>
      <c r="D2947" s="46" t="s">
        <v>2160</v>
      </c>
      <c r="E2947" s="30"/>
      <c r="F2947" s="30"/>
      <c r="G2947" s="30"/>
      <c r="H2947" s="30"/>
      <c r="I2947" s="35"/>
    </row>
    <row r="2948">
      <c r="B2948" s="48"/>
      <c r="C2948" s="3" t="s">
        <v>266</v>
      </c>
      <c r="I2948" s="36"/>
    </row>
    <row r="2949">
      <c r="B2949" s="48"/>
      <c r="I2949" s="36"/>
    </row>
    <row r="2950">
      <c r="B2950" s="48"/>
      <c r="C2950" s="7" t="s">
        <v>51</v>
      </c>
      <c r="I2950" s="36"/>
    </row>
    <row r="2951">
      <c r="B2951" s="48"/>
      <c r="I2951" s="36"/>
    </row>
    <row r="2952" ht="48.879766845703124" customHeight="1">
      <c r="B2952" s="49" t="s">
        <v>2161</v>
      </c>
      <c r="C2952" s="43" t="str">
        <f>HYPERLINK("#'XML-dokumentation'!A3180", "Element av typen 'DonatorInställningKänd2009'")</f>
        <v>Element av typen 'DonatorInställningKänd2009'</v>
      </c>
      <c r="D2952" s="41" t="s">
        <v>2162</v>
      </c>
      <c r="E2952" s="40"/>
      <c r="F2952" s="40"/>
      <c r="G2952" s="40"/>
      <c r="H2952" s="40"/>
      <c r="I2952" s="51"/>
    </row>
    <row r="2953">
      <c r="B2953" s="48"/>
      <c r="C2953" s="44" t="s">
        <v>56</v>
      </c>
      <c r="I2953" s="36"/>
    </row>
    <row r="2954">
      <c r="B2954" s="48"/>
      <c r="I2954" s="36"/>
    </row>
    <row r="2955" ht="19.947476196289063" customHeight="1">
      <c r="B2955" s="49" t="s">
        <v>2163</v>
      </c>
      <c r="C2955" s="42" t="s">
        <v>47</v>
      </c>
      <c r="D2955" s="41" t="s">
        <v>2164</v>
      </c>
      <c r="E2955" s="40"/>
      <c r="F2955" s="40"/>
      <c r="G2955" s="40"/>
      <c r="H2955" s="40"/>
      <c r="I2955" s="51"/>
    </row>
    <row r="2956" ht="34.413623046875" customHeight="1">
      <c r="B2956" s="48"/>
      <c r="C2956" s="3" t="s">
        <v>1243</v>
      </c>
      <c r="D2956" s="9" t="s">
        <v>2165</v>
      </c>
      <c r="I2956" s="36"/>
    </row>
    <row r="2957" ht="19.947476196289063" customHeight="1">
      <c r="B2957" s="48"/>
      <c r="C2957" s="3" t="s">
        <v>1245</v>
      </c>
      <c r="D2957" s="9" t="s">
        <v>2166</v>
      </c>
      <c r="I2957" s="36"/>
    </row>
    <row r="2958" ht="19.947476196289063" customHeight="1">
      <c r="B2958" s="48"/>
      <c r="C2958" s="3" t="s">
        <v>2167</v>
      </c>
      <c r="D2958" s="9" t="s">
        <v>2168</v>
      </c>
      <c r="I2958" s="36"/>
    </row>
    <row r="2959" ht="19.947476196289063" customHeight="1">
      <c r="B2959" s="48"/>
      <c r="C2959" s="3" t="s">
        <v>1247</v>
      </c>
      <c r="D2959" s="9" t="s">
        <v>2169</v>
      </c>
      <c r="I2959" s="36"/>
    </row>
    <row r="2960" ht="19.947476196289063" customHeight="1">
      <c r="B2960" s="48"/>
      <c r="C2960" s="3" t="s">
        <v>1249</v>
      </c>
      <c r="D2960" s="9" t="s">
        <v>2170</v>
      </c>
      <c r="I2960" s="36"/>
    </row>
    <row r="2961" ht="19.947476196289063" customHeight="1">
      <c r="B2961" s="48"/>
      <c r="C2961" s="3" t="s">
        <v>1251</v>
      </c>
      <c r="D2961" s="9" t="s">
        <v>2171</v>
      </c>
      <c r="I2961" s="36"/>
    </row>
    <row r="2962">
      <c r="B2962" s="48"/>
      <c r="I2962" s="36"/>
    </row>
    <row r="2963">
      <c r="B2963" s="48"/>
      <c r="C2963" s="44" t="s">
        <v>56</v>
      </c>
      <c r="I2963" s="36"/>
    </row>
    <row r="2964">
      <c r="B2964" s="50"/>
      <c r="C2964" s="31"/>
      <c r="D2964" s="31"/>
      <c r="E2964" s="31"/>
      <c r="F2964" s="31"/>
      <c r="G2964" s="31"/>
      <c r="H2964" s="31"/>
      <c r="I2964" s="37"/>
    </row>
    <row r="2965"/>
    <row r="2966"/>
    <row r="2967"/>
    <row r="2968" ht="19.947476196289063" customHeight="1">
      <c r="A2968" s="9" t="s">
        <v>33</v>
      </c>
    </row>
    <row r="2969">
      <c r="A2969" s="38" t="s">
        <v>2172</v>
      </c>
      <c r="B2969" s="4" t="s">
        <v>45</v>
      </c>
    </row>
    <row r="2970" ht="19.947476196289063" customHeight="1">
      <c r="B2970" s="47" t="s">
        <v>2173</v>
      </c>
      <c r="C2970" s="60" t="s">
        <v>264</v>
      </c>
      <c r="D2970" s="46" t="s">
        <v>33</v>
      </c>
      <c r="E2970" s="30"/>
      <c r="F2970" s="30"/>
      <c r="G2970" s="30"/>
      <c r="H2970" s="30"/>
      <c r="I2970" s="35"/>
    </row>
    <row r="2971">
      <c r="B2971" s="48"/>
      <c r="C2971" s="3" t="s">
        <v>266</v>
      </c>
      <c r="I2971" s="36"/>
    </row>
    <row r="2972">
      <c r="B2972" s="48"/>
      <c r="I2972" s="36"/>
    </row>
    <row r="2973">
      <c r="B2973" s="48"/>
      <c r="C2973" s="7" t="s">
        <v>51</v>
      </c>
      <c r="I2973" s="36"/>
    </row>
    <row r="2974">
      <c r="B2974" s="48"/>
      <c r="I2974" s="36"/>
    </row>
    <row r="2975" ht="92.2781982421875" customHeight="1">
      <c r="B2975" s="49" t="s">
        <v>2174</v>
      </c>
      <c r="C2975" s="42" t="s">
        <v>2175</v>
      </c>
      <c r="D2975" s="41" t="s">
        <v>2176</v>
      </c>
      <c r="E2975" s="40"/>
      <c r="F2975" s="40"/>
      <c r="G2975" s="40"/>
      <c r="H2975" s="40"/>
      <c r="I2975" s="51"/>
    </row>
    <row r="2976" ht="19.947476196289063" customHeight="1">
      <c r="B2976" s="48"/>
      <c r="C2976" s="3" t="s">
        <v>1404</v>
      </c>
      <c r="D2976" s="9" t="s">
        <v>2177</v>
      </c>
      <c r="I2976" s="36"/>
    </row>
    <row r="2977" ht="34.413623046875" customHeight="1">
      <c r="B2977" s="48"/>
      <c r="C2977" s="3" t="s">
        <v>2178</v>
      </c>
      <c r="D2977" s="9" t="s">
        <v>2179</v>
      </c>
      <c r="I2977" s="36"/>
    </row>
    <row r="2978" ht="34.413623046875" customHeight="1">
      <c r="B2978" s="48"/>
      <c r="C2978" s="3" t="s">
        <v>2180</v>
      </c>
      <c r="D2978" s="9" t="s">
        <v>2181</v>
      </c>
      <c r="I2978" s="36"/>
    </row>
    <row r="2979" ht="19.947476196289063" customHeight="1">
      <c r="B2979" s="48"/>
      <c r="C2979" s="3" t="s">
        <v>2182</v>
      </c>
      <c r="D2979" s="9" t="s">
        <v>2183</v>
      </c>
      <c r="I2979" s="36"/>
    </row>
    <row r="2980" ht="34.413623046875" customHeight="1">
      <c r="B2980" s="48"/>
      <c r="C2980" s="3" t="s">
        <v>2184</v>
      </c>
      <c r="D2980" s="9" t="s">
        <v>2185</v>
      </c>
      <c r="I2980" s="36"/>
    </row>
    <row r="2981" ht="34.413623046875" customHeight="1">
      <c r="B2981" s="48"/>
      <c r="C2981" s="3" t="s">
        <v>1273</v>
      </c>
      <c r="D2981" s="9" t="s">
        <v>2186</v>
      </c>
      <c r="I2981" s="36"/>
    </row>
    <row r="2982" ht="19.947476196289063" customHeight="1">
      <c r="B2982" s="48"/>
      <c r="C2982" s="3" t="s">
        <v>2187</v>
      </c>
      <c r="D2982" s="9" t="s">
        <v>2188</v>
      </c>
      <c r="I2982" s="36"/>
    </row>
    <row r="2983">
      <c r="B2983" s="48"/>
      <c r="I2983" s="36"/>
    </row>
    <row r="2984">
      <c r="B2984" s="48"/>
      <c r="C2984" s="44" t="s">
        <v>56</v>
      </c>
      <c r="I2984" s="36"/>
    </row>
    <row r="2985">
      <c r="B2985" s="50"/>
      <c r="C2985" s="31"/>
      <c r="D2985" s="31"/>
      <c r="E2985" s="31"/>
      <c r="F2985" s="31"/>
      <c r="G2985" s="31"/>
      <c r="H2985" s="31"/>
      <c r="I2985" s="37"/>
    </row>
    <row r="2986"/>
    <row r="2987"/>
    <row r="2988"/>
    <row r="2989" ht="19.947476196289063" customHeight="1">
      <c r="A2989" s="9" t="s">
        <v>34</v>
      </c>
    </row>
    <row r="2990">
      <c r="A2990" s="38" t="s">
        <v>2189</v>
      </c>
      <c r="B2990" s="4" t="s">
        <v>45</v>
      </c>
    </row>
    <row r="2991" ht="19.947476196289063" customHeight="1">
      <c r="B2991" s="47" t="s">
        <v>2159</v>
      </c>
      <c r="C2991" s="60" t="s">
        <v>264</v>
      </c>
      <c r="D2991" s="46" t="s">
        <v>2190</v>
      </c>
      <c r="E2991" s="30"/>
      <c r="F2991" s="30"/>
      <c r="G2991" s="30"/>
      <c r="H2991" s="30"/>
      <c r="I2991" s="35"/>
    </row>
    <row r="2992">
      <c r="B2992" s="48"/>
      <c r="C2992" s="3" t="s">
        <v>266</v>
      </c>
      <c r="I2992" s="36"/>
    </row>
    <row r="2993">
      <c r="B2993" s="48"/>
      <c r="I2993" s="36"/>
    </row>
    <row r="2994">
      <c r="B2994" s="48"/>
      <c r="C2994" s="7" t="s">
        <v>51</v>
      </c>
      <c r="I2994" s="36"/>
    </row>
    <row r="2995">
      <c r="B2995" s="48"/>
      <c r="I2995" s="36"/>
    </row>
    <row r="2996" ht="19.947476196289063" customHeight="1">
      <c r="B2996" s="49" t="s">
        <v>2161</v>
      </c>
      <c r="C2996" s="43" t="str">
        <f>HYPERLINK("#'XML-dokumentation'!A3197", "Element av typen 'DonatorInställningKänd2016'")</f>
        <v>Element av typen 'DonatorInställningKänd2016'</v>
      </c>
      <c r="D2996" s="41" t="s">
        <v>2191</v>
      </c>
      <c r="E2996" s="40"/>
      <c r="F2996" s="40"/>
      <c r="G2996" s="40"/>
      <c r="H2996" s="40"/>
      <c r="I2996" s="51"/>
    </row>
    <row r="2997">
      <c r="B2997" s="48"/>
      <c r="C2997" s="44" t="s">
        <v>56</v>
      </c>
      <c r="I2997" s="36"/>
    </row>
    <row r="2998">
      <c r="B2998" s="48"/>
      <c r="I2998" s="36"/>
    </row>
    <row r="2999" ht="48.879766845703124" customHeight="1">
      <c r="B2999" s="49" t="s">
        <v>2163</v>
      </c>
      <c r="C2999" s="42" t="s">
        <v>47</v>
      </c>
      <c r="D2999" s="41" t="s">
        <v>2192</v>
      </c>
      <c r="E2999" s="40"/>
      <c r="F2999" s="40"/>
      <c r="G2999" s="40"/>
      <c r="H2999" s="40"/>
      <c r="I2999" s="51"/>
    </row>
    <row r="3000" ht="34.413623046875" customHeight="1">
      <c r="B3000" s="48"/>
      <c r="C3000" s="3" t="s">
        <v>1243</v>
      </c>
      <c r="D3000" s="9" t="s">
        <v>2165</v>
      </c>
      <c r="I3000" s="36"/>
    </row>
    <row r="3001" ht="19.947476196289063" customHeight="1">
      <c r="B3001" s="48"/>
      <c r="C3001" s="3" t="s">
        <v>1245</v>
      </c>
      <c r="D3001" s="9" t="s">
        <v>2166</v>
      </c>
      <c r="I3001" s="36"/>
    </row>
    <row r="3002" ht="19.947476196289063" customHeight="1">
      <c r="B3002" s="48"/>
      <c r="C3002" s="3" t="s">
        <v>2167</v>
      </c>
      <c r="D3002" s="9" t="s">
        <v>2168</v>
      </c>
      <c r="I3002" s="36"/>
    </row>
    <row r="3003" ht="19.947476196289063" customHeight="1">
      <c r="B3003" s="48"/>
      <c r="C3003" s="3" t="s">
        <v>1247</v>
      </c>
      <c r="D3003" s="9" t="s">
        <v>2193</v>
      </c>
      <c r="I3003" s="36"/>
    </row>
    <row r="3004" ht="19.947476196289063" customHeight="1">
      <c r="B3004" s="48"/>
      <c r="C3004" s="3" t="s">
        <v>1249</v>
      </c>
      <c r="D3004" s="9" t="s">
        <v>2170</v>
      </c>
      <c r="I3004" s="36"/>
    </row>
    <row r="3005" ht="19.947476196289063" customHeight="1">
      <c r="B3005" s="48"/>
      <c r="C3005" s="3" t="s">
        <v>1251</v>
      </c>
      <c r="D3005" s="9" t="s">
        <v>2194</v>
      </c>
      <c r="I3005" s="36"/>
    </row>
    <row r="3006" ht="19.947476196289063" customHeight="1">
      <c r="B3006" s="48"/>
      <c r="C3006" s="3" t="s">
        <v>1030</v>
      </c>
      <c r="D3006" s="9" t="s">
        <v>2195</v>
      </c>
      <c r="I3006" s="36"/>
    </row>
    <row r="3007">
      <c r="B3007" s="48"/>
      <c r="I3007" s="36"/>
    </row>
    <row r="3008">
      <c r="B3008" s="48"/>
      <c r="C3008" s="44" t="s">
        <v>56</v>
      </c>
      <c r="I3008" s="36"/>
    </row>
    <row r="3009">
      <c r="B3009" s="48"/>
      <c r="I3009" s="36"/>
    </row>
    <row r="3010" ht="19.947476196289063" customHeight="1">
      <c r="B3010" s="49" t="s">
        <v>1054</v>
      </c>
      <c r="C3010" s="43" t="str">
        <f>HYPERLINK("#'XML-dokumentation'!A3214", "Element av typen 'BeslutadOrgandonation2016'")</f>
        <v>Element av typen 'BeslutadOrgandonation2016'</v>
      </c>
      <c r="D3010" s="41" t="s">
        <v>2196</v>
      </c>
      <c r="E3010" s="40"/>
      <c r="F3010" s="40"/>
      <c r="G3010" s="40"/>
      <c r="H3010" s="40"/>
      <c r="I3010" s="51"/>
    </row>
    <row r="3011">
      <c r="B3011" s="48"/>
      <c r="C3011" s="7" t="s">
        <v>51</v>
      </c>
      <c r="I3011" s="36"/>
    </row>
    <row r="3012">
      <c r="B3012" s="50"/>
      <c r="C3012" s="31"/>
      <c r="D3012" s="31"/>
      <c r="E3012" s="31"/>
      <c r="F3012" s="31"/>
      <c r="G3012" s="31"/>
      <c r="H3012" s="31"/>
      <c r="I3012" s="37"/>
    </row>
    <row r="3013"/>
    <row r="3014"/>
    <row r="3015"/>
    <row r="3016" ht="63.34591064453125" customHeight="1">
      <c r="A3016" s="9" t="s">
        <v>35</v>
      </c>
    </row>
    <row r="3017">
      <c r="A3017" s="38" t="s">
        <v>2197</v>
      </c>
      <c r="B3017" s="4" t="s">
        <v>45</v>
      </c>
    </row>
    <row r="3018" ht="34.413623046875" customHeight="1">
      <c r="B3018" s="47" t="s">
        <v>930</v>
      </c>
      <c r="C3018" s="60" t="s">
        <v>69</v>
      </c>
      <c r="D3018" s="46" t="s">
        <v>2198</v>
      </c>
      <c r="E3018" s="30"/>
      <c r="F3018" s="30"/>
      <c r="G3018" s="30"/>
      <c r="H3018" s="30"/>
      <c r="I3018" s="35"/>
    </row>
    <row r="3019">
      <c r="B3019" s="48"/>
      <c r="I3019" s="36"/>
    </row>
    <row r="3020">
      <c r="B3020" s="48"/>
      <c r="C3020" s="7" t="s">
        <v>51</v>
      </c>
      <c r="I3020" s="36"/>
    </row>
    <row r="3021">
      <c r="B3021" s="48"/>
      <c r="I3021" s="36"/>
    </row>
    <row r="3022" ht="19.947476196289063" customHeight="1">
      <c r="B3022" s="49" t="s">
        <v>725</v>
      </c>
      <c r="C3022" s="43" t="s">
        <v>663</v>
      </c>
      <c r="D3022" s="41" t="s">
        <v>2199</v>
      </c>
      <c r="E3022" s="40"/>
      <c r="F3022" s="40"/>
      <c r="G3022" s="40"/>
      <c r="H3022" s="40"/>
      <c r="I3022" s="51"/>
    </row>
    <row r="3023">
      <c r="B3023" s="48"/>
      <c r="C3023" s="3" t="s">
        <v>728</v>
      </c>
      <c r="I3023" s="36"/>
    </row>
    <row r="3024">
      <c r="B3024" s="48"/>
      <c r="I3024" s="36"/>
    </row>
    <row r="3025">
      <c r="B3025" s="48"/>
      <c r="C3025" s="7" t="s">
        <v>51</v>
      </c>
      <c r="I3025" s="36"/>
    </row>
    <row r="3026">
      <c r="B3026" s="50"/>
      <c r="C3026" s="31"/>
      <c r="D3026" s="31"/>
      <c r="E3026" s="31"/>
      <c r="F3026" s="31"/>
      <c r="G3026" s="31"/>
      <c r="H3026" s="31"/>
      <c r="I3026" s="37"/>
    </row>
    <row r="3027"/>
    <row r="3028"/>
    <row r="3029"/>
    <row r="3030" ht="19.947476196289063" customHeight="1">
      <c r="A3030" s="9" t="s">
        <v>36</v>
      </c>
    </row>
    <row r="3031">
      <c r="A3031" s="38" t="s">
        <v>2200</v>
      </c>
      <c r="B3031" s="4" t="s">
        <v>45</v>
      </c>
    </row>
    <row r="3032" ht="19.947476196289063" customHeight="1">
      <c r="B3032" s="47" t="s">
        <v>2201</v>
      </c>
      <c r="C3032" s="45" t="s">
        <v>47</v>
      </c>
      <c r="D3032" s="46" t="s">
        <v>2202</v>
      </c>
      <c r="E3032" s="30"/>
      <c r="F3032" s="30"/>
      <c r="G3032" s="30"/>
      <c r="H3032" s="30"/>
      <c r="I3032" s="35"/>
    </row>
    <row r="3033" ht="19.947476196289063" customHeight="1">
      <c r="B3033" s="48"/>
      <c r="C3033" s="3" t="s">
        <v>625</v>
      </c>
      <c r="D3033" s="9" t="s">
        <v>2203</v>
      </c>
      <c r="I3033" s="36"/>
    </row>
    <row r="3034" ht="19.947476196289063" customHeight="1">
      <c r="B3034" s="48"/>
      <c r="C3034" s="3" t="s">
        <v>627</v>
      </c>
      <c r="D3034" s="9" t="s">
        <v>2204</v>
      </c>
      <c r="I3034" s="36"/>
    </row>
    <row r="3035" ht="19.947476196289063" customHeight="1">
      <c r="B3035" s="48"/>
      <c r="C3035" s="3" t="s">
        <v>629</v>
      </c>
      <c r="D3035" s="9" t="s">
        <v>2205</v>
      </c>
      <c r="I3035" s="36"/>
    </row>
    <row r="3036" ht="19.947476196289063" customHeight="1">
      <c r="B3036" s="48"/>
      <c r="C3036" s="3" t="s">
        <v>631</v>
      </c>
      <c r="D3036" s="9" t="s">
        <v>2206</v>
      </c>
      <c r="I3036" s="36"/>
    </row>
    <row r="3037">
      <c r="B3037" s="48"/>
      <c r="I3037" s="36"/>
    </row>
    <row r="3038">
      <c r="B3038" s="48"/>
      <c r="C3038" s="7" t="s">
        <v>51</v>
      </c>
      <c r="I3038" s="36"/>
    </row>
    <row r="3039">
      <c r="B3039" s="48"/>
      <c r="I3039" s="36"/>
    </row>
    <row r="3040" ht="19.947476196289063" customHeight="1">
      <c r="B3040" s="49" t="s">
        <v>2207</v>
      </c>
      <c r="C3040" s="42" t="s">
        <v>47</v>
      </c>
      <c r="D3040" s="41" t="s">
        <v>2208</v>
      </c>
      <c r="E3040" s="40"/>
      <c r="F3040" s="40"/>
      <c r="G3040" s="40"/>
      <c r="H3040" s="40"/>
      <c r="I3040" s="51"/>
    </row>
    <row r="3041" ht="19.947476196289063" customHeight="1">
      <c r="B3041" s="48"/>
      <c r="C3041" s="3" t="s">
        <v>625</v>
      </c>
      <c r="D3041" s="9" t="s">
        <v>2209</v>
      </c>
      <c r="I3041" s="36"/>
    </row>
    <row r="3042" ht="19.947476196289063" customHeight="1">
      <c r="B3042" s="48"/>
      <c r="C3042" s="3" t="s">
        <v>627</v>
      </c>
      <c r="D3042" s="9" t="s">
        <v>2210</v>
      </c>
      <c r="I3042" s="36"/>
    </row>
    <row r="3043" ht="19.947476196289063" customHeight="1">
      <c r="B3043" s="48"/>
      <c r="C3043" s="3" t="s">
        <v>629</v>
      </c>
      <c r="D3043" s="9" t="s">
        <v>2211</v>
      </c>
      <c r="I3043" s="36"/>
    </row>
    <row r="3044" ht="19.947476196289063" customHeight="1">
      <c r="B3044" s="48"/>
      <c r="C3044" s="3" t="s">
        <v>631</v>
      </c>
      <c r="D3044" s="9" t="s">
        <v>2212</v>
      </c>
      <c r="I3044" s="36"/>
    </row>
    <row r="3045">
      <c r="B3045" s="48"/>
      <c r="I3045" s="36"/>
    </row>
    <row r="3046">
      <c r="B3046" s="48"/>
      <c r="C3046" s="7" t="s">
        <v>51</v>
      </c>
      <c r="I3046" s="36"/>
    </row>
    <row r="3047">
      <c r="B3047" s="48"/>
      <c r="I3047" s="36"/>
    </row>
    <row r="3048" ht="19.947476196289063" customHeight="1">
      <c r="B3048" s="49" t="s">
        <v>2213</v>
      </c>
      <c r="C3048" s="42" t="s">
        <v>47</v>
      </c>
      <c r="D3048" s="41" t="s">
        <v>2214</v>
      </c>
      <c r="E3048" s="40"/>
      <c r="F3048" s="40"/>
      <c r="G3048" s="40"/>
      <c r="H3048" s="40"/>
      <c r="I3048" s="51"/>
    </row>
    <row r="3049" ht="19.947476196289063" customHeight="1">
      <c r="B3049" s="48"/>
      <c r="C3049" s="3" t="s">
        <v>625</v>
      </c>
      <c r="D3049" s="9" t="s">
        <v>2215</v>
      </c>
      <c r="I3049" s="36"/>
    </row>
    <row r="3050" ht="19.947476196289063" customHeight="1">
      <c r="B3050" s="48"/>
      <c r="C3050" s="3" t="s">
        <v>627</v>
      </c>
      <c r="D3050" s="9" t="s">
        <v>2216</v>
      </c>
      <c r="I3050" s="36"/>
    </row>
    <row r="3051" ht="19.947476196289063" customHeight="1">
      <c r="B3051" s="48"/>
      <c r="C3051" s="3" t="s">
        <v>629</v>
      </c>
      <c r="D3051" s="9" t="s">
        <v>2217</v>
      </c>
      <c r="I3051" s="36"/>
    </row>
    <row r="3052" ht="19.947476196289063" customHeight="1">
      <c r="B3052" s="48"/>
      <c r="C3052" s="3" t="s">
        <v>631</v>
      </c>
      <c r="D3052" s="9" t="s">
        <v>2218</v>
      </c>
      <c r="I3052" s="36"/>
    </row>
    <row r="3053">
      <c r="B3053" s="48"/>
      <c r="I3053" s="36"/>
    </row>
    <row r="3054">
      <c r="B3054" s="48"/>
      <c r="C3054" s="44" t="s">
        <v>56</v>
      </c>
      <c r="I3054" s="36"/>
    </row>
    <row r="3055">
      <c r="B3055" s="48"/>
      <c r="I3055" s="36"/>
    </row>
    <row r="3056" ht="19.947476196289063" customHeight="1">
      <c r="B3056" s="49" t="s">
        <v>2219</v>
      </c>
      <c r="C3056" s="42" t="s">
        <v>47</v>
      </c>
      <c r="D3056" s="41" t="s">
        <v>2220</v>
      </c>
      <c r="E3056" s="40"/>
      <c r="F3056" s="40"/>
      <c r="G3056" s="40"/>
      <c r="H3056" s="40"/>
      <c r="I3056" s="51"/>
    </row>
    <row r="3057" ht="19.947476196289063" customHeight="1">
      <c r="B3057" s="48"/>
      <c r="C3057" s="3" t="s">
        <v>625</v>
      </c>
      <c r="D3057" s="9" t="s">
        <v>2221</v>
      </c>
      <c r="I3057" s="36"/>
    </row>
    <row r="3058" ht="19.947476196289063" customHeight="1">
      <c r="B3058" s="48"/>
      <c r="C3058" s="3" t="s">
        <v>627</v>
      </c>
      <c r="D3058" s="9" t="s">
        <v>2222</v>
      </c>
      <c r="I3058" s="36"/>
    </row>
    <row r="3059" ht="19.947476196289063" customHeight="1">
      <c r="B3059" s="48"/>
      <c r="C3059" s="3" t="s">
        <v>629</v>
      </c>
      <c r="D3059" s="9" t="s">
        <v>2223</v>
      </c>
      <c r="I3059" s="36"/>
    </row>
    <row r="3060" ht="34.413623046875" customHeight="1">
      <c r="B3060" s="48"/>
      <c r="C3060" s="3" t="s">
        <v>631</v>
      </c>
      <c r="D3060" s="9" t="s">
        <v>2224</v>
      </c>
      <c r="I3060" s="36"/>
    </row>
    <row r="3061">
      <c r="B3061" s="48"/>
      <c r="I3061" s="36"/>
    </row>
    <row r="3062">
      <c r="B3062" s="48"/>
      <c r="C3062" s="44" t="s">
        <v>56</v>
      </c>
      <c r="I3062" s="36"/>
    </row>
    <row r="3063">
      <c r="B3063" s="50"/>
      <c r="C3063" s="31"/>
      <c r="D3063" s="31"/>
      <c r="E3063" s="31"/>
      <c r="F3063" s="31"/>
      <c r="G3063" s="31"/>
      <c r="H3063" s="31"/>
      <c r="I3063" s="37"/>
    </row>
    <row r="3064"/>
    <row r="3065"/>
    <row r="3066"/>
    <row r="3067" ht="19.947476196289063" customHeight="1">
      <c r="A3067" s="9" t="s">
        <v>37</v>
      </c>
    </row>
    <row r="3068">
      <c r="A3068" s="38" t="s">
        <v>2225</v>
      </c>
      <c r="B3068" s="4" t="s">
        <v>45</v>
      </c>
    </row>
    <row r="3069" ht="19.947476196289063" customHeight="1">
      <c r="B3069" s="47" t="s">
        <v>2201</v>
      </c>
      <c r="C3069" s="45" t="s">
        <v>47</v>
      </c>
      <c r="D3069" s="46" t="s">
        <v>2226</v>
      </c>
      <c r="E3069" s="30"/>
      <c r="F3069" s="30"/>
      <c r="G3069" s="30"/>
      <c r="H3069" s="30"/>
      <c r="I3069" s="35"/>
    </row>
    <row r="3070" ht="48.879766845703124" customHeight="1">
      <c r="B3070" s="48"/>
      <c r="C3070" s="3" t="s">
        <v>820</v>
      </c>
      <c r="D3070" s="9" t="s">
        <v>2227</v>
      </c>
      <c r="I3070" s="36"/>
    </row>
    <row r="3071" ht="77.81205444335937" customHeight="1">
      <c r="B3071" s="48"/>
      <c r="C3071" s="3" t="s">
        <v>625</v>
      </c>
      <c r="D3071" s="9" t="s">
        <v>2228</v>
      </c>
      <c r="I3071" s="36"/>
    </row>
    <row r="3072" ht="77.81205444335937" customHeight="1">
      <c r="B3072" s="48"/>
      <c r="C3072" s="3" t="s">
        <v>627</v>
      </c>
      <c r="D3072" s="9" t="s">
        <v>2229</v>
      </c>
      <c r="I3072" s="36"/>
    </row>
    <row r="3073">
      <c r="B3073" s="48"/>
      <c r="I3073" s="36"/>
    </row>
    <row r="3074">
      <c r="B3074" s="48"/>
      <c r="C3074" s="7" t="s">
        <v>51</v>
      </c>
      <c r="I3074" s="36"/>
    </row>
    <row r="3075">
      <c r="B3075" s="48"/>
      <c r="I3075" s="36"/>
    </row>
    <row r="3076" ht="19.947476196289063" customHeight="1">
      <c r="B3076" s="49" t="s">
        <v>2230</v>
      </c>
      <c r="C3076" s="42" t="s">
        <v>47</v>
      </c>
      <c r="D3076" s="41" t="s">
        <v>2231</v>
      </c>
      <c r="E3076" s="40"/>
      <c r="F3076" s="40"/>
      <c r="G3076" s="40"/>
      <c r="H3076" s="40"/>
      <c r="I3076" s="51"/>
    </row>
    <row r="3077" ht="77.81205444335937" customHeight="1">
      <c r="B3077" s="48"/>
      <c r="C3077" s="3" t="s">
        <v>820</v>
      </c>
      <c r="D3077" s="9" t="s">
        <v>2232</v>
      </c>
      <c r="I3077" s="36"/>
    </row>
    <row r="3078" ht="63.34591064453125" customHeight="1">
      <c r="B3078" s="48"/>
      <c r="C3078" s="3" t="s">
        <v>625</v>
      </c>
      <c r="D3078" s="9" t="s">
        <v>2233</v>
      </c>
      <c r="I3078" s="36"/>
    </row>
    <row r="3079" ht="63.34591064453125" customHeight="1">
      <c r="B3079" s="48"/>
      <c r="C3079" s="3" t="s">
        <v>627</v>
      </c>
      <c r="D3079" s="9" t="s">
        <v>2234</v>
      </c>
      <c r="I3079" s="36"/>
    </row>
    <row r="3080">
      <c r="B3080" s="48"/>
      <c r="I3080" s="36"/>
    </row>
    <row r="3081">
      <c r="B3081" s="48"/>
      <c r="C3081" s="7" t="s">
        <v>51</v>
      </c>
      <c r="I3081" s="36"/>
    </row>
    <row r="3082">
      <c r="B3082" s="48"/>
      <c r="I3082" s="36"/>
    </row>
    <row r="3083" ht="19.947476196289063" customHeight="1">
      <c r="B3083" s="49" t="s">
        <v>2235</v>
      </c>
      <c r="C3083" s="42" t="s">
        <v>47</v>
      </c>
      <c r="D3083" s="41" t="s">
        <v>2236</v>
      </c>
      <c r="E3083" s="40"/>
      <c r="F3083" s="40"/>
      <c r="G3083" s="40"/>
      <c r="H3083" s="40"/>
      <c r="I3083" s="51"/>
    </row>
    <row r="3084" ht="48.879766845703124" customHeight="1">
      <c r="B3084" s="48"/>
      <c r="C3084" s="3" t="s">
        <v>820</v>
      </c>
      <c r="D3084" s="9" t="s">
        <v>2237</v>
      </c>
      <c r="I3084" s="36"/>
    </row>
    <row r="3085" ht="48.879766845703124" customHeight="1">
      <c r="B3085" s="48"/>
      <c r="C3085" s="3" t="s">
        <v>625</v>
      </c>
      <c r="D3085" s="9" t="s">
        <v>2238</v>
      </c>
      <c r="I3085" s="36"/>
    </row>
    <row r="3086" ht="48.879766845703124" customHeight="1">
      <c r="B3086" s="48"/>
      <c r="C3086" s="3" t="s">
        <v>627</v>
      </c>
      <c r="D3086" s="9" t="s">
        <v>2239</v>
      </c>
      <c r="I3086" s="36"/>
    </row>
    <row r="3087">
      <c r="B3087" s="48"/>
      <c r="I3087" s="36"/>
    </row>
    <row r="3088">
      <c r="B3088" s="48"/>
      <c r="C3088" s="44" t="s">
        <v>56</v>
      </c>
      <c r="I3088" s="36"/>
    </row>
    <row r="3089">
      <c r="B3089" s="48"/>
      <c r="I3089" s="36"/>
    </row>
    <row r="3090" ht="19.947476196289063" customHeight="1">
      <c r="B3090" s="49" t="s">
        <v>2240</v>
      </c>
      <c r="C3090" s="42" t="s">
        <v>47</v>
      </c>
      <c r="D3090" s="41" t="s">
        <v>2241</v>
      </c>
      <c r="E3090" s="40"/>
      <c r="F3090" s="40"/>
      <c r="G3090" s="40"/>
      <c r="H3090" s="40"/>
      <c r="I3090" s="51"/>
    </row>
    <row r="3091" ht="19.947476196289063" customHeight="1">
      <c r="B3091" s="48"/>
      <c r="C3091" s="3" t="s">
        <v>820</v>
      </c>
      <c r="D3091" s="9" t="s">
        <v>2242</v>
      </c>
      <c r="I3091" s="36"/>
    </row>
    <row r="3092" ht="19.947476196289063" customHeight="1">
      <c r="B3092" s="48"/>
      <c r="C3092" s="3" t="s">
        <v>625</v>
      </c>
      <c r="D3092" s="9" t="s">
        <v>2243</v>
      </c>
      <c r="I3092" s="36"/>
    </row>
    <row r="3093" ht="19.947476196289063" customHeight="1">
      <c r="B3093" s="48"/>
      <c r="C3093" s="3" t="s">
        <v>627</v>
      </c>
      <c r="D3093" s="9" t="s">
        <v>2244</v>
      </c>
      <c r="I3093" s="36"/>
    </row>
    <row r="3094">
      <c r="B3094" s="48"/>
      <c r="I3094" s="36"/>
    </row>
    <row r="3095">
      <c r="B3095" s="48"/>
      <c r="C3095" s="44" t="s">
        <v>56</v>
      </c>
      <c r="I3095" s="36"/>
    </row>
    <row r="3096">
      <c r="B3096" s="48"/>
      <c r="I3096" s="36"/>
    </row>
    <row r="3097" ht="48.879766845703124" customHeight="1">
      <c r="B3097" s="49" t="s">
        <v>2245</v>
      </c>
      <c r="C3097" s="42" t="s">
        <v>47</v>
      </c>
      <c r="D3097" s="41" t="s">
        <v>2246</v>
      </c>
      <c r="E3097" s="40"/>
      <c r="F3097" s="40"/>
      <c r="G3097" s="40"/>
      <c r="H3097" s="40"/>
      <c r="I3097" s="51"/>
    </row>
    <row r="3098" ht="48.879766845703124" customHeight="1">
      <c r="B3098" s="48"/>
      <c r="C3098" s="3" t="s">
        <v>820</v>
      </c>
      <c r="D3098" s="9" t="s">
        <v>2247</v>
      </c>
      <c r="I3098" s="36"/>
    </row>
    <row r="3099" ht="48.879766845703124" customHeight="1">
      <c r="B3099" s="48"/>
      <c r="C3099" s="3" t="s">
        <v>625</v>
      </c>
      <c r="D3099" s="9" t="s">
        <v>2248</v>
      </c>
      <c r="I3099" s="36"/>
    </row>
    <row r="3100" ht="63.34591064453125" customHeight="1">
      <c r="B3100" s="48"/>
      <c r="C3100" s="3" t="s">
        <v>627</v>
      </c>
      <c r="D3100" s="9" t="s">
        <v>2249</v>
      </c>
      <c r="I3100" s="36"/>
    </row>
    <row r="3101">
      <c r="B3101" s="48"/>
      <c r="I3101" s="36"/>
    </row>
    <row r="3102">
      <c r="B3102" s="48"/>
      <c r="C3102" s="7" t="s">
        <v>51</v>
      </c>
      <c r="I3102" s="36"/>
    </row>
    <row r="3103">
      <c r="B3103" s="50"/>
      <c r="C3103" s="31"/>
      <c r="D3103" s="31"/>
      <c r="E3103" s="31"/>
      <c r="F3103" s="31"/>
      <c r="G3103" s="31"/>
      <c r="H3103" s="31"/>
      <c r="I3103" s="37"/>
    </row>
    <row r="3104"/>
    <row r="3105"/>
    <row r="3106"/>
    <row r="3107" ht="19.947476196289063" customHeight="1">
      <c r="A3107" s="9" t="s">
        <v>38</v>
      </c>
    </row>
    <row r="3108">
      <c r="A3108" s="38" t="s">
        <v>2250</v>
      </c>
      <c r="B3108" s="4" t="s">
        <v>45</v>
      </c>
    </row>
    <row r="3109" ht="19.947476196289063" customHeight="1">
      <c r="B3109" s="47" t="s">
        <v>1833</v>
      </c>
      <c r="C3109" s="45" t="s">
        <v>47</v>
      </c>
      <c r="D3109" s="46" t="s">
        <v>1834</v>
      </c>
      <c r="E3109" s="30"/>
      <c r="F3109" s="30"/>
      <c r="G3109" s="30"/>
      <c r="H3109" s="30"/>
      <c r="I3109" s="35"/>
    </row>
    <row r="3110" ht="19.947476196289063" customHeight="1">
      <c r="B3110" s="48"/>
      <c r="C3110" s="3" t="s">
        <v>820</v>
      </c>
      <c r="D3110" s="9" t="s">
        <v>1835</v>
      </c>
      <c r="I3110" s="36"/>
    </row>
    <row r="3111" ht="19.947476196289063" customHeight="1">
      <c r="B3111" s="48"/>
      <c r="C3111" s="3" t="s">
        <v>625</v>
      </c>
      <c r="D3111" s="9" t="s">
        <v>1836</v>
      </c>
      <c r="I3111" s="36"/>
    </row>
    <row r="3112" ht="19.947476196289063" customHeight="1">
      <c r="B3112" s="48"/>
      <c r="C3112" s="3" t="s">
        <v>627</v>
      </c>
      <c r="D3112" s="9" t="s">
        <v>1837</v>
      </c>
      <c r="I3112" s="36"/>
    </row>
    <row r="3113" ht="19.947476196289063" customHeight="1">
      <c r="B3113" s="48"/>
      <c r="C3113" s="3" t="s">
        <v>629</v>
      </c>
      <c r="D3113" s="9" t="s">
        <v>1838</v>
      </c>
      <c r="I3113" s="36"/>
    </row>
    <row r="3114" ht="19.947476196289063" customHeight="1">
      <c r="B3114" s="48"/>
      <c r="C3114" s="3" t="s">
        <v>631</v>
      </c>
      <c r="D3114" s="9" t="s">
        <v>1839</v>
      </c>
      <c r="I3114" s="36"/>
    </row>
    <row r="3115" ht="19.947476196289063" customHeight="1">
      <c r="B3115" s="48"/>
      <c r="C3115" s="3" t="s">
        <v>639</v>
      </c>
      <c r="D3115" s="9" t="s">
        <v>1840</v>
      </c>
      <c r="I3115" s="36"/>
    </row>
    <row r="3116" ht="19.947476196289063" customHeight="1">
      <c r="B3116" s="48"/>
      <c r="C3116" s="3" t="s">
        <v>648</v>
      </c>
      <c r="D3116" s="9" t="s">
        <v>1841</v>
      </c>
      <c r="I3116" s="36"/>
    </row>
    <row r="3117" ht="19.947476196289063" customHeight="1">
      <c r="B3117" s="48"/>
      <c r="C3117" s="3" t="s">
        <v>658</v>
      </c>
      <c r="D3117" s="9" t="s">
        <v>1842</v>
      </c>
      <c r="I3117" s="36"/>
    </row>
    <row r="3118" ht="19.947476196289063" customHeight="1">
      <c r="B3118" s="48"/>
      <c r="C3118" s="3" t="s">
        <v>660</v>
      </c>
      <c r="D3118" s="9" t="s">
        <v>1843</v>
      </c>
      <c r="I3118" s="36"/>
    </row>
    <row r="3119" ht="19.947476196289063" customHeight="1">
      <c r="B3119" s="48"/>
      <c r="C3119" s="3" t="s">
        <v>797</v>
      </c>
      <c r="D3119" s="9" t="s">
        <v>1844</v>
      </c>
      <c r="I3119" s="36"/>
    </row>
    <row r="3120" ht="19.947476196289063" customHeight="1">
      <c r="B3120" s="48"/>
      <c r="C3120" s="3" t="s">
        <v>1845</v>
      </c>
      <c r="D3120" s="9" t="s">
        <v>1846</v>
      </c>
      <c r="I3120" s="36"/>
    </row>
    <row r="3121">
      <c r="B3121" s="48"/>
      <c r="I3121" s="36"/>
    </row>
    <row r="3122">
      <c r="B3122" s="48"/>
      <c r="C3122" s="44" t="s">
        <v>56</v>
      </c>
      <c r="I3122" s="36"/>
    </row>
    <row r="3123">
      <c r="B3123" s="48"/>
      <c r="I3123" s="36"/>
    </row>
    <row r="3124" ht="19.947476196289063" customHeight="1">
      <c r="B3124" s="49" t="s">
        <v>1847</v>
      </c>
      <c r="C3124" s="43" t="str">
        <f>HYPERLINK("#'XML-dokumentation'!A3237", "Element av typen 'BPS'")</f>
        <v>Element av typen 'BPS'</v>
      </c>
      <c r="D3124" s="41" t="s">
        <v>1848</v>
      </c>
      <c r="E3124" s="40"/>
      <c r="F3124" s="40"/>
      <c r="G3124" s="40"/>
      <c r="H3124" s="40"/>
      <c r="I3124" s="51"/>
    </row>
    <row r="3125">
      <c r="B3125" s="48"/>
      <c r="C3125" s="44" t="s">
        <v>56</v>
      </c>
      <c r="I3125" s="36"/>
    </row>
    <row r="3126">
      <c r="B3126" s="48"/>
      <c r="I3126" s="36"/>
    </row>
    <row r="3127" ht="34.413623046875" customHeight="1">
      <c r="B3127" s="49" t="s">
        <v>1849</v>
      </c>
      <c r="C3127" s="43" t="str">
        <f>HYPERLINK("#'XML-dokumentation'!A3274", "Element av typen 'CPOT'")</f>
        <v>Element av typen 'CPOT'</v>
      </c>
      <c r="D3127" s="41" t="s">
        <v>1850</v>
      </c>
      <c r="E3127" s="40"/>
      <c r="F3127" s="40"/>
      <c r="G3127" s="40"/>
      <c r="H3127" s="40"/>
      <c r="I3127" s="51"/>
    </row>
    <row r="3128">
      <c r="B3128" s="48"/>
      <c r="C3128" s="44" t="s">
        <v>56</v>
      </c>
      <c r="I3128" s="36"/>
    </row>
    <row r="3129">
      <c r="B3129" s="48"/>
      <c r="I3129" s="36"/>
    </row>
    <row r="3130" ht="19.947476196289063" customHeight="1">
      <c r="B3130" s="49" t="s">
        <v>2251</v>
      </c>
      <c r="C3130" s="42" t="s">
        <v>47</v>
      </c>
      <c r="D3130" s="41" t="s">
        <v>2252</v>
      </c>
      <c r="E3130" s="40"/>
      <c r="F3130" s="40"/>
      <c r="G3130" s="40"/>
      <c r="H3130" s="40"/>
      <c r="I3130" s="51"/>
    </row>
    <row r="3131" ht="19.947476196289063" customHeight="1">
      <c r="B3131" s="48"/>
      <c r="C3131" s="3" t="s">
        <v>1859</v>
      </c>
      <c r="D3131" s="9" t="s">
        <v>1860</v>
      </c>
      <c r="I3131" s="36"/>
    </row>
    <row r="3132" ht="19.947476196289063" customHeight="1">
      <c r="B3132" s="48"/>
      <c r="C3132" s="3" t="s">
        <v>285</v>
      </c>
      <c r="D3132" s="9" t="s">
        <v>1861</v>
      </c>
      <c r="I3132" s="36"/>
    </row>
    <row r="3133">
      <c r="B3133" s="48"/>
      <c r="I3133" s="36"/>
    </row>
    <row r="3134">
      <c r="B3134" s="48"/>
      <c r="C3134" s="44" t="s">
        <v>56</v>
      </c>
      <c r="I3134" s="36"/>
    </row>
    <row r="3135">
      <c r="B3135" s="50"/>
      <c r="C3135" s="31"/>
      <c r="D3135" s="31"/>
      <c r="E3135" s="31"/>
      <c r="F3135" s="31"/>
      <c r="G3135" s="31"/>
      <c r="H3135" s="31"/>
      <c r="I3135" s="37"/>
    </row>
    <row r="3136"/>
    <row r="3137"/>
    <row r="3138"/>
    <row r="3139" ht="19.947476196289063" customHeight="1">
      <c r="A3139" s="9" t="s">
        <v>39</v>
      </c>
    </row>
    <row r="3140">
      <c r="A3140" s="38" t="s">
        <v>2253</v>
      </c>
      <c r="B3140" s="4" t="s">
        <v>45</v>
      </c>
    </row>
    <row r="3141" ht="19.947476196289063" customHeight="1">
      <c r="B3141" s="47" t="s">
        <v>2254</v>
      </c>
      <c r="C3141" s="45" t="s">
        <v>47</v>
      </c>
      <c r="D3141" s="46" t="s">
        <v>2255</v>
      </c>
      <c r="E3141" s="30"/>
      <c r="F3141" s="30"/>
      <c r="G3141" s="30"/>
      <c r="H3141" s="30"/>
      <c r="I3141" s="35"/>
    </row>
    <row r="3142" ht="19.947476196289063" customHeight="1">
      <c r="B3142" s="48"/>
      <c r="C3142" s="3" t="s">
        <v>2256</v>
      </c>
      <c r="D3142" s="9" t="s">
        <v>2257</v>
      </c>
      <c r="I3142" s="36"/>
    </row>
    <row r="3143" ht="34.413623046875" customHeight="1">
      <c r="B3143" s="48"/>
      <c r="C3143" s="3" t="s">
        <v>2258</v>
      </c>
      <c r="D3143" s="9" t="s">
        <v>2259</v>
      </c>
      <c r="I3143" s="36"/>
    </row>
    <row r="3144" ht="34.413623046875" customHeight="1">
      <c r="B3144" s="48"/>
      <c r="C3144" s="3" t="s">
        <v>2260</v>
      </c>
      <c r="D3144" s="9" t="s">
        <v>2261</v>
      </c>
      <c r="I3144" s="36"/>
    </row>
    <row r="3145">
      <c r="B3145" s="48"/>
      <c r="I3145" s="36"/>
    </row>
    <row r="3146">
      <c r="B3146" s="48"/>
      <c r="C3146" s="7" t="s">
        <v>51</v>
      </c>
      <c r="I3146" s="36"/>
    </row>
    <row r="3147">
      <c r="B3147" s="48"/>
      <c r="I3147" s="36"/>
    </row>
    <row r="3148" ht="19.947476196289063" customHeight="1">
      <c r="B3148" s="49" t="s">
        <v>2262</v>
      </c>
      <c r="C3148" s="42" t="s">
        <v>47</v>
      </c>
      <c r="D3148" s="41" t="s">
        <v>2263</v>
      </c>
      <c r="E3148" s="40"/>
      <c r="F3148" s="40"/>
      <c r="G3148" s="40"/>
      <c r="H3148" s="40"/>
      <c r="I3148" s="51"/>
    </row>
    <row r="3149" ht="19.947476196289063" customHeight="1">
      <c r="B3149" s="48"/>
      <c r="C3149" s="3" t="s">
        <v>2256</v>
      </c>
      <c r="D3149" s="9" t="s">
        <v>2257</v>
      </c>
      <c r="I3149" s="36"/>
    </row>
    <row r="3150" ht="34.413623046875" customHeight="1">
      <c r="B3150" s="48"/>
      <c r="C3150" s="3" t="s">
        <v>2258</v>
      </c>
      <c r="D3150" s="9" t="s">
        <v>2259</v>
      </c>
      <c r="I3150" s="36"/>
    </row>
    <row r="3151" ht="34.413623046875" customHeight="1">
      <c r="B3151" s="48"/>
      <c r="C3151" s="3" t="s">
        <v>2260</v>
      </c>
      <c r="D3151" s="9" t="s">
        <v>2261</v>
      </c>
      <c r="I3151" s="36"/>
    </row>
    <row r="3152">
      <c r="B3152" s="48"/>
      <c r="I3152" s="36"/>
    </row>
    <row r="3153">
      <c r="B3153" s="48"/>
      <c r="C3153" s="7" t="s">
        <v>51</v>
      </c>
      <c r="I3153" s="36"/>
    </row>
    <row r="3154">
      <c r="B3154" s="48"/>
      <c r="I3154" s="36"/>
    </row>
    <row r="3155" ht="19.947476196289063" customHeight="1">
      <c r="B3155" s="49" t="s">
        <v>2264</v>
      </c>
      <c r="C3155" s="42" t="s">
        <v>47</v>
      </c>
      <c r="D3155" s="41" t="s">
        <v>2265</v>
      </c>
      <c r="E3155" s="40"/>
      <c r="F3155" s="40"/>
      <c r="G3155" s="40"/>
      <c r="H3155" s="40"/>
      <c r="I3155" s="51"/>
    </row>
    <row r="3156" ht="19.947476196289063" customHeight="1">
      <c r="B3156" s="48"/>
      <c r="C3156" s="3" t="s">
        <v>2256</v>
      </c>
      <c r="D3156" s="9" t="s">
        <v>2257</v>
      </c>
      <c r="I3156" s="36"/>
    </row>
    <row r="3157" ht="34.413623046875" customHeight="1">
      <c r="B3157" s="48"/>
      <c r="C3157" s="3" t="s">
        <v>2258</v>
      </c>
      <c r="D3157" s="9" t="s">
        <v>2259</v>
      </c>
      <c r="I3157" s="36"/>
    </row>
    <row r="3158" ht="34.413623046875" customHeight="1">
      <c r="B3158" s="48"/>
      <c r="C3158" s="3" t="s">
        <v>2260</v>
      </c>
      <c r="D3158" s="9" t="s">
        <v>2261</v>
      </c>
      <c r="I3158" s="36"/>
    </row>
    <row r="3159">
      <c r="B3159" s="48"/>
      <c r="I3159" s="36"/>
    </row>
    <row r="3160">
      <c r="B3160" s="48"/>
      <c r="C3160" s="7" t="s">
        <v>51</v>
      </c>
      <c r="I3160" s="36"/>
    </row>
    <row r="3161">
      <c r="B3161" s="48"/>
      <c r="I3161" s="36"/>
    </row>
    <row r="3162" ht="19.947476196289063" customHeight="1">
      <c r="B3162" s="49" t="s">
        <v>2266</v>
      </c>
      <c r="C3162" s="42" t="s">
        <v>47</v>
      </c>
      <c r="D3162" s="41" t="s">
        <v>2267</v>
      </c>
      <c r="E3162" s="40"/>
      <c r="F3162" s="40"/>
      <c r="G3162" s="40"/>
      <c r="H3162" s="40"/>
      <c r="I3162" s="51"/>
    </row>
    <row r="3163" ht="19.947476196289063" customHeight="1">
      <c r="B3163" s="48"/>
      <c r="C3163" s="3" t="s">
        <v>2256</v>
      </c>
      <c r="D3163" s="9" t="s">
        <v>2257</v>
      </c>
      <c r="I3163" s="36"/>
    </row>
    <row r="3164" ht="34.413623046875" customHeight="1">
      <c r="B3164" s="48"/>
      <c r="C3164" s="3" t="s">
        <v>2258</v>
      </c>
      <c r="D3164" s="9" t="s">
        <v>2259</v>
      </c>
      <c r="I3164" s="36"/>
    </row>
    <row r="3165" ht="34.413623046875" customHeight="1">
      <c r="B3165" s="48"/>
      <c r="C3165" s="3" t="s">
        <v>2260</v>
      </c>
      <c r="D3165" s="9" t="s">
        <v>2261</v>
      </c>
      <c r="I3165" s="36"/>
    </row>
    <row r="3166">
      <c r="B3166" s="48"/>
      <c r="I3166" s="36"/>
    </row>
    <row r="3167">
      <c r="B3167" s="48"/>
      <c r="C3167" s="7" t="s">
        <v>51</v>
      </c>
      <c r="I3167" s="36"/>
    </row>
    <row r="3168">
      <c r="B3168" s="48"/>
      <c r="I3168" s="36"/>
    </row>
    <row r="3169" ht="19.947476196289063" customHeight="1">
      <c r="B3169" s="49" t="s">
        <v>2268</v>
      </c>
      <c r="C3169" s="42" t="s">
        <v>47</v>
      </c>
      <c r="D3169" s="41" t="s">
        <v>2269</v>
      </c>
      <c r="E3169" s="40"/>
      <c r="F3169" s="40"/>
      <c r="G3169" s="40"/>
      <c r="H3169" s="40"/>
      <c r="I3169" s="51"/>
    </row>
    <row r="3170" ht="19.947476196289063" customHeight="1">
      <c r="B3170" s="48"/>
      <c r="C3170" s="3" t="s">
        <v>2256</v>
      </c>
      <c r="D3170" s="9" t="s">
        <v>2257</v>
      </c>
      <c r="I3170" s="36"/>
    </row>
    <row r="3171" ht="34.413623046875" customHeight="1">
      <c r="B3171" s="48"/>
      <c r="C3171" s="3" t="s">
        <v>2258</v>
      </c>
      <c r="D3171" s="9" t="s">
        <v>2259</v>
      </c>
      <c r="I3171" s="36"/>
    </row>
    <row r="3172" ht="34.413623046875" customHeight="1">
      <c r="B3172" s="48"/>
      <c r="C3172" s="3" t="s">
        <v>2260</v>
      </c>
      <c r="D3172" s="9" t="s">
        <v>2261</v>
      </c>
      <c r="I3172" s="36"/>
    </row>
    <row r="3173">
      <c r="B3173" s="48"/>
      <c r="I3173" s="36"/>
    </row>
    <row r="3174">
      <c r="B3174" s="48"/>
      <c r="C3174" s="7" t="s">
        <v>51</v>
      </c>
      <c r="I3174" s="36"/>
    </row>
    <row r="3175">
      <c r="B3175" s="50"/>
      <c r="C3175" s="31"/>
      <c r="D3175" s="31"/>
      <c r="E3175" s="31"/>
      <c r="F3175" s="31"/>
      <c r="G3175" s="31"/>
      <c r="H3175" s="31"/>
      <c r="I3175" s="37"/>
    </row>
    <row r="3176"/>
    <row r="3177"/>
    <row r="3178"/>
    <row r="3179" ht="19.947476196289063" customHeight="1">
      <c r="A3179" s="9" t="s">
        <v>40</v>
      </c>
    </row>
    <row r="3180">
      <c r="A3180" s="38" t="s">
        <v>2270</v>
      </c>
      <c r="B3180" s="4" t="s">
        <v>45</v>
      </c>
    </row>
    <row r="3181" ht="19.947476196289063" customHeight="1">
      <c r="B3181" s="47" t="s">
        <v>2271</v>
      </c>
      <c r="C3181" s="60" t="s">
        <v>264</v>
      </c>
      <c r="D3181" s="46" t="s">
        <v>2272</v>
      </c>
      <c r="E3181" s="30"/>
      <c r="F3181" s="30"/>
      <c r="G3181" s="30"/>
      <c r="H3181" s="30"/>
      <c r="I3181" s="35"/>
    </row>
    <row r="3182">
      <c r="B3182" s="48"/>
      <c r="C3182" s="3" t="s">
        <v>266</v>
      </c>
      <c r="I3182" s="36"/>
    </row>
    <row r="3183">
      <c r="B3183" s="48"/>
      <c r="I3183" s="36"/>
    </row>
    <row r="3184">
      <c r="B3184" s="48"/>
      <c r="C3184" s="7" t="s">
        <v>51</v>
      </c>
      <c r="I3184" s="36"/>
    </row>
    <row r="3185">
      <c r="B3185" s="48"/>
      <c r="I3185" s="36"/>
    </row>
    <row r="3186" ht="19.947476196289063" customHeight="1">
      <c r="B3186" s="49" t="s">
        <v>1228</v>
      </c>
      <c r="C3186" s="42" t="s">
        <v>456</v>
      </c>
      <c r="D3186" s="41" t="s">
        <v>2273</v>
      </c>
      <c r="E3186" s="40"/>
      <c r="F3186" s="40"/>
      <c r="G3186" s="40"/>
      <c r="H3186" s="40"/>
      <c r="I3186" s="51"/>
    </row>
    <row r="3187" ht="19.947476196289063" customHeight="1">
      <c r="B3187" s="48"/>
      <c r="C3187" s="3" t="s">
        <v>1397</v>
      </c>
      <c r="D3187" s="9" t="s">
        <v>2274</v>
      </c>
      <c r="I3187" s="36"/>
    </row>
    <row r="3188" ht="19.947476196289063" customHeight="1">
      <c r="B3188" s="48"/>
      <c r="C3188" s="3" t="s">
        <v>1395</v>
      </c>
      <c r="D3188" s="9" t="s">
        <v>2275</v>
      </c>
      <c r="I3188" s="36"/>
    </row>
    <row r="3189" ht="19.947476196289063" customHeight="1">
      <c r="B3189" s="48"/>
      <c r="C3189" s="3" t="s">
        <v>1230</v>
      </c>
      <c r="D3189" s="9" t="s">
        <v>2276</v>
      </c>
      <c r="I3189" s="36"/>
    </row>
    <row r="3190">
      <c r="B3190" s="48"/>
      <c r="I3190" s="36"/>
    </row>
    <row r="3191">
      <c r="B3191" s="48"/>
      <c r="C3191" s="7" t="s">
        <v>51</v>
      </c>
      <c r="I3191" s="36"/>
    </row>
    <row r="3192">
      <c r="B3192" s="50"/>
      <c r="C3192" s="31"/>
      <c r="D3192" s="31"/>
      <c r="E3192" s="31"/>
      <c r="F3192" s="31"/>
      <c r="G3192" s="31"/>
      <c r="H3192" s="31"/>
      <c r="I3192" s="37"/>
    </row>
    <row r="3193"/>
    <row r="3194"/>
    <row r="3195"/>
    <row r="3196" ht="19.947476196289063" customHeight="1">
      <c r="A3196" s="9" t="s">
        <v>41</v>
      </c>
    </row>
    <row r="3197">
      <c r="A3197" s="38" t="s">
        <v>2277</v>
      </c>
      <c r="B3197" s="4" t="s">
        <v>45</v>
      </c>
    </row>
    <row r="3198" ht="19.947476196289063" customHeight="1">
      <c r="B3198" s="47" t="s">
        <v>2271</v>
      </c>
      <c r="C3198" s="60" t="s">
        <v>264</v>
      </c>
      <c r="D3198" s="46" t="s">
        <v>2278</v>
      </c>
      <c r="E3198" s="30"/>
      <c r="F3198" s="30"/>
      <c r="G3198" s="30"/>
      <c r="H3198" s="30"/>
      <c r="I3198" s="35"/>
    </row>
    <row r="3199">
      <c r="B3199" s="48"/>
      <c r="C3199" s="3" t="s">
        <v>266</v>
      </c>
      <c r="I3199" s="36"/>
    </row>
    <row r="3200">
      <c r="B3200" s="48"/>
      <c r="I3200" s="36"/>
    </row>
    <row r="3201">
      <c r="B3201" s="48"/>
      <c r="C3201" s="7" t="s">
        <v>51</v>
      </c>
      <c r="I3201" s="36"/>
    </row>
    <row r="3202">
      <c r="B3202" s="48"/>
      <c r="I3202" s="36"/>
    </row>
    <row r="3203" ht="19.947476196289063" customHeight="1">
      <c r="B3203" s="49" t="s">
        <v>1228</v>
      </c>
      <c r="C3203" s="42" t="s">
        <v>456</v>
      </c>
      <c r="D3203" s="41" t="s">
        <v>2279</v>
      </c>
      <c r="E3203" s="40"/>
      <c r="F3203" s="40"/>
      <c r="G3203" s="40"/>
      <c r="H3203" s="40"/>
      <c r="I3203" s="51"/>
    </row>
    <row r="3204" ht="19.947476196289063" customHeight="1">
      <c r="B3204" s="48"/>
      <c r="C3204" s="3" t="s">
        <v>1230</v>
      </c>
      <c r="D3204" s="9" t="s">
        <v>1231</v>
      </c>
      <c r="I3204" s="36"/>
    </row>
    <row r="3205" ht="19.947476196289063" customHeight="1">
      <c r="B3205" s="48"/>
      <c r="C3205" s="3" t="s">
        <v>1232</v>
      </c>
      <c r="D3205" s="9" t="s">
        <v>1233</v>
      </c>
      <c r="I3205" s="36"/>
    </row>
    <row r="3206" ht="19.947476196289063" customHeight="1">
      <c r="B3206" s="48"/>
      <c r="C3206" s="3" t="s">
        <v>447</v>
      </c>
      <c r="D3206" s="9" t="s">
        <v>1234</v>
      </c>
      <c r="I3206" s="36"/>
    </row>
    <row r="3207">
      <c r="B3207" s="48"/>
      <c r="I3207" s="36"/>
    </row>
    <row r="3208">
      <c r="B3208" s="48"/>
      <c r="C3208" s="7" t="s">
        <v>51</v>
      </c>
      <c r="I3208" s="36"/>
    </row>
    <row r="3209">
      <c r="B3209" s="50"/>
      <c r="C3209" s="31"/>
      <c r="D3209" s="31"/>
      <c r="E3209" s="31"/>
      <c r="F3209" s="31"/>
      <c r="G3209" s="31"/>
      <c r="H3209" s="31"/>
      <c r="I3209" s="37"/>
    </row>
    <row r="3210"/>
    <row r="3211"/>
    <row r="3212"/>
    <row r="3213" ht="19.947476196289063" customHeight="1">
      <c r="A3213" s="9" t="s">
        <v>42</v>
      </c>
    </row>
    <row r="3214">
      <c r="A3214" s="38" t="s">
        <v>2280</v>
      </c>
      <c r="B3214" s="4" t="s">
        <v>45</v>
      </c>
    </row>
    <row r="3215" ht="19.947476196289063" customHeight="1">
      <c r="B3215" s="47" t="s">
        <v>2173</v>
      </c>
      <c r="C3215" s="60" t="s">
        <v>264</v>
      </c>
      <c r="D3215" s="46" t="s">
        <v>2281</v>
      </c>
      <c r="E3215" s="30"/>
      <c r="F3215" s="30"/>
      <c r="G3215" s="30"/>
      <c r="H3215" s="30"/>
      <c r="I3215" s="35"/>
    </row>
    <row r="3216">
      <c r="B3216" s="48"/>
      <c r="C3216" s="3" t="s">
        <v>266</v>
      </c>
      <c r="I3216" s="36"/>
    </row>
    <row r="3217">
      <c r="B3217" s="48"/>
      <c r="I3217" s="36"/>
    </row>
    <row r="3218">
      <c r="B3218" s="48"/>
      <c r="C3218" s="7" t="s">
        <v>51</v>
      </c>
      <c r="I3218" s="36"/>
    </row>
    <row r="3219">
      <c r="B3219" s="48"/>
      <c r="I3219" s="36"/>
    </row>
    <row r="3220" ht="63.34591064453125" customHeight="1">
      <c r="B3220" s="49" t="s">
        <v>2174</v>
      </c>
      <c r="C3220" s="42" t="s">
        <v>2175</v>
      </c>
      <c r="D3220" s="41" t="s">
        <v>2282</v>
      </c>
      <c r="E3220" s="40"/>
      <c r="F3220" s="40"/>
      <c r="G3220" s="40"/>
      <c r="H3220" s="40"/>
      <c r="I3220" s="51"/>
    </row>
    <row r="3221" ht="19.947476196289063" customHeight="1">
      <c r="B3221" s="48"/>
      <c r="C3221" s="3" t="s">
        <v>1404</v>
      </c>
      <c r="D3221" s="9" t="s">
        <v>2283</v>
      </c>
      <c r="I3221" s="36"/>
    </row>
    <row r="3222" ht="19.947476196289063" customHeight="1">
      <c r="B3222" s="48"/>
      <c r="C3222" s="3" t="s">
        <v>2178</v>
      </c>
      <c r="D3222" s="9" t="s">
        <v>2284</v>
      </c>
      <c r="I3222" s="36"/>
    </row>
    <row r="3223" ht="34.413623046875" customHeight="1">
      <c r="B3223" s="48"/>
      <c r="C3223" s="3" t="s">
        <v>2180</v>
      </c>
      <c r="D3223" s="9" t="s">
        <v>2181</v>
      </c>
      <c r="I3223" s="36"/>
    </row>
    <row r="3224" ht="19.947476196289063" customHeight="1">
      <c r="B3224" s="48"/>
      <c r="C3224" s="3" t="s">
        <v>2182</v>
      </c>
      <c r="D3224" s="9" t="s">
        <v>2183</v>
      </c>
      <c r="I3224" s="36"/>
    </row>
    <row r="3225" ht="19.947476196289063" customHeight="1">
      <c r="B3225" s="48"/>
      <c r="C3225" s="3" t="s">
        <v>1273</v>
      </c>
      <c r="D3225" s="9" t="s">
        <v>2285</v>
      </c>
      <c r="I3225" s="36"/>
    </row>
    <row r="3226" ht="19.947476196289063" customHeight="1">
      <c r="B3226" s="48"/>
      <c r="C3226" s="3" t="s">
        <v>2187</v>
      </c>
      <c r="D3226" s="9" t="s">
        <v>2188</v>
      </c>
      <c r="I3226" s="36"/>
    </row>
    <row r="3227" ht="34.413623046875" customHeight="1">
      <c r="B3227" s="48"/>
      <c r="C3227" s="3" t="s">
        <v>2184</v>
      </c>
      <c r="D3227" s="9" t="s">
        <v>2185</v>
      </c>
      <c r="I3227" s="36"/>
    </row>
    <row r="3228" ht="34.413623046875" customHeight="1">
      <c r="B3228" s="48"/>
      <c r="C3228" s="3" t="s">
        <v>1030</v>
      </c>
      <c r="D3228" s="9" t="s">
        <v>2286</v>
      </c>
      <c r="I3228" s="36"/>
    </row>
    <row r="3229" ht="19.947476196289063" customHeight="1">
      <c r="B3229" s="48"/>
      <c r="C3229" s="3" t="s">
        <v>503</v>
      </c>
      <c r="D3229" s="9" t="s">
        <v>2287</v>
      </c>
      <c r="I3229" s="36"/>
    </row>
    <row r="3230">
      <c r="B3230" s="48"/>
      <c r="I3230" s="36"/>
    </row>
    <row r="3231">
      <c r="B3231" s="48"/>
      <c r="C3231" s="44" t="s">
        <v>56</v>
      </c>
      <c r="I3231" s="36"/>
    </row>
    <row r="3232">
      <c r="B3232" s="50"/>
      <c r="C3232" s="31"/>
      <c r="D3232" s="31"/>
      <c r="E3232" s="31"/>
      <c r="F3232" s="31"/>
      <c r="G3232" s="31"/>
      <c r="H3232" s="31"/>
      <c r="I3232" s="37"/>
    </row>
    <row r="3233"/>
    <row r="3234"/>
    <row r="3235"/>
    <row r="3236" ht="19.947476196289063" customHeight="1">
      <c r="A3236" s="9" t="s">
        <v>36</v>
      </c>
    </row>
    <row r="3237">
      <c r="A3237" s="38" t="s">
        <v>2200</v>
      </c>
      <c r="B3237" s="4" t="s">
        <v>45</v>
      </c>
    </row>
    <row r="3238" ht="19.947476196289063" customHeight="1">
      <c r="B3238" s="47" t="s">
        <v>2201</v>
      </c>
      <c r="C3238" s="45" t="s">
        <v>47</v>
      </c>
      <c r="D3238" s="46" t="s">
        <v>2202</v>
      </c>
      <c r="E3238" s="30"/>
      <c r="F3238" s="30"/>
      <c r="G3238" s="30"/>
      <c r="H3238" s="30"/>
      <c r="I3238" s="35"/>
    </row>
    <row r="3239" ht="19.947476196289063" customHeight="1">
      <c r="B3239" s="48"/>
      <c r="C3239" s="3" t="s">
        <v>625</v>
      </c>
      <c r="D3239" s="9" t="s">
        <v>2203</v>
      </c>
      <c r="I3239" s="36"/>
    </row>
    <row r="3240" ht="19.947476196289063" customHeight="1">
      <c r="B3240" s="48"/>
      <c r="C3240" s="3" t="s">
        <v>627</v>
      </c>
      <c r="D3240" s="9" t="s">
        <v>2204</v>
      </c>
      <c r="I3240" s="36"/>
    </row>
    <row r="3241" ht="19.947476196289063" customHeight="1">
      <c r="B3241" s="48"/>
      <c r="C3241" s="3" t="s">
        <v>629</v>
      </c>
      <c r="D3241" s="9" t="s">
        <v>2205</v>
      </c>
      <c r="I3241" s="36"/>
    </row>
    <row r="3242" ht="19.947476196289063" customHeight="1">
      <c r="B3242" s="48"/>
      <c r="C3242" s="3" t="s">
        <v>631</v>
      </c>
      <c r="D3242" s="9" t="s">
        <v>2206</v>
      </c>
      <c r="I3242" s="36"/>
    </row>
    <row r="3243">
      <c r="B3243" s="48"/>
      <c r="I3243" s="36"/>
    </row>
    <row r="3244">
      <c r="B3244" s="48"/>
      <c r="C3244" s="7" t="s">
        <v>51</v>
      </c>
      <c r="I3244" s="36"/>
    </row>
    <row r="3245">
      <c r="B3245" s="48"/>
      <c r="I3245" s="36"/>
    </row>
    <row r="3246" ht="19.947476196289063" customHeight="1">
      <c r="B3246" s="49" t="s">
        <v>2207</v>
      </c>
      <c r="C3246" s="42" t="s">
        <v>47</v>
      </c>
      <c r="D3246" s="41" t="s">
        <v>2208</v>
      </c>
      <c r="E3246" s="40"/>
      <c r="F3246" s="40"/>
      <c r="G3246" s="40"/>
      <c r="H3246" s="40"/>
      <c r="I3246" s="51"/>
    </row>
    <row r="3247" ht="19.947476196289063" customHeight="1">
      <c r="B3247" s="48"/>
      <c r="C3247" s="3" t="s">
        <v>625</v>
      </c>
      <c r="D3247" s="9" t="s">
        <v>2209</v>
      </c>
      <c r="I3247" s="36"/>
    </row>
    <row r="3248" ht="19.947476196289063" customHeight="1">
      <c r="B3248" s="48"/>
      <c r="C3248" s="3" t="s">
        <v>627</v>
      </c>
      <c r="D3248" s="9" t="s">
        <v>2210</v>
      </c>
      <c r="I3248" s="36"/>
    </row>
    <row r="3249" ht="19.947476196289063" customHeight="1">
      <c r="B3249" s="48"/>
      <c r="C3249" s="3" t="s">
        <v>629</v>
      </c>
      <c r="D3249" s="9" t="s">
        <v>2211</v>
      </c>
      <c r="I3249" s="36"/>
    </row>
    <row r="3250" ht="19.947476196289063" customHeight="1">
      <c r="B3250" s="48"/>
      <c r="C3250" s="3" t="s">
        <v>631</v>
      </c>
      <c r="D3250" s="9" t="s">
        <v>2212</v>
      </c>
      <c r="I3250" s="36"/>
    </row>
    <row r="3251">
      <c r="B3251" s="48"/>
      <c r="I3251" s="36"/>
    </row>
    <row r="3252">
      <c r="B3252" s="48"/>
      <c r="C3252" s="7" t="s">
        <v>51</v>
      </c>
      <c r="I3252" s="36"/>
    </row>
    <row r="3253">
      <c r="B3253" s="48"/>
      <c r="I3253" s="36"/>
    </row>
    <row r="3254" ht="19.947476196289063" customHeight="1">
      <c r="B3254" s="49" t="s">
        <v>2213</v>
      </c>
      <c r="C3254" s="42" t="s">
        <v>47</v>
      </c>
      <c r="D3254" s="41" t="s">
        <v>2214</v>
      </c>
      <c r="E3254" s="40"/>
      <c r="F3254" s="40"/>
      <c r="G3254" s="40"/>
      <c r="H3254" s="40"/>
      <c r="I3254" s="51"/>
    </row>
    <row r="3255" ht="19.947476196289063" customHeight="1">
      <c r="B3255" s="48"/>
      <c r="C3255" s="3" t="s">
        <v>625</v>
      </c>
      <c r="D3255" s="9" t="s">
        <v>2215</v>
      </c>
      <c r="I3255" s="36"/>
    </row>
    <row r="3256" ht="19.947476196289063" customHeight="1">
      <c r="B3256" s="48"/>
      <c r="C3256" s="3" t="s">
        <v>627</v>
      </c>
      <c r="D3256" s="9" t="s">
        <v>2216</v>
      </c>
      <c r="I3256" s="36"/>
    </row>
    <row r="3257" ht="19.947476196289063" customHeight="1">
      <c r="B3257" s="48"/>
      <c r="C3257" s="3" t="s">
        <v>629</v>
      </c>
      <c r="D3257" s="9" t="s">
        <v>2217</v>
      </c>
      <c r="I3257" s="36"/>
    </row>
    <row r="3258" ht="19.947476196289063" customHeight="1">
      <c r="B3258" s="48"/>
      <c r="C3258" s="3" t="s">
        <v>631</v>
      </c>
      <c r="D3258" s="9" t="s">
        <v>2218</v>
      </c>
      <c r="I3258" s="36"/>
    </row>
    <row r="3259">
      <c r="B3259" s="48"/>
      <c r="I3259" s="36"/>
    </row>
    <row r="3260">
      <c r="B3260" s="48"/>
      <c r="C3260" s="44" t="s">
        <v>56</v>
      </c>
      <c r="I3260" s="36"/>
    </row>
    <row r="3261">
      <c r="B3261" s="48"/>
      <c r="I3261" s="36"/>
    </row>
    <row r="3262" ht="19.947476196289063" customHeight="1">
      <c r="B3262" s="49" t="s">
        <v>2219</v>
      </c>
      <c r="C3262" s="42" t="s">
        <v>47</v>
      </c>
      <c r="D3262" s="41" t="s">
        <v>2220</v>
      </c>
      <c r="E3262" s="40"/>
      <c r="F3262" s="40"/>
      <c r="G3262" s="40"/>
      <c r="H3262" s="40"/>
      <c r="I3262" s="51"/>
    </row>
    <row r="3263" ht="19.947476196289063" customHeight="1">
      <c r="B3263" s="48"/>
      <c r="C3263" s="3" t="s">
        <v>625</v>
      </c>
      <c r="D3263" s="9" t="s">
        <v>2221</v>
      </c>
      <c r="I3263" s="36"/>
    </row>
    <row r="3264" ht="19.947476196289063" customHeight="1">
      <c r="B3264" s="48"/>
      <c r="C3264" s="3" t="s">
        <v>627</v>
      </c>
      <c r="D3264" s="9" t="s">
        <v>2222</v>
      </c>
      <c r="I3264" s="36"/>
    </row>
    <row r="3265" ht="19.947476196289063" customHeight="1">
      <c r="B3265" s="48"/>
      <c r="C3265" s="3" t="s">
        <v>629</v>
      </c>
      <c r="D3265" s="9" t="s">
        <v>2223</v>
      </c>
      <c r="I3265" s="36"/>
    </row>
    <row r="3266" ht="34.413623046875" customHeight="1">
      <c r="B3266" s="48"/>
      <c r="C3266" s="3" t="s">
        <v>631</v>
      </c>
      <c r="D3266" s="9" t="s">
        <v>2224</v>
      </c>
      <c r="I3266" s="36"/>
    </row>
    <row r="3267">
      <c r="B3267" s="48"/>
      <c r="I3267" s="36"/>
    </row>
    <row r="3268">
      <c r="B3268" s="48"/>
      <c r="C3268" s="44" t="s">
        <v>56</v>
      </c>
      <c r="I3268" s="36"/>
    </row>
    <row r="3269">
      <c r="B3269" s="50"/>
      <c r="C3269" s="31"/>
      <c r="D3269" s="31"/>
      <c r="E3269" s="31"/>
      <c r="F3269" s="31"/>
      <c r="G3269" s="31"/>
      <c r="H3269" s="31"/>
      <c r="I3269" s="37"/>
    </row>
    <row r="3270"/>
    <row r="3271"/>
    <row r="3272"/>
    <row r="3273" ht="19.947476196289063" customHeight="1">
      <c r="A3273" s="9" t="s">
        <v>37</v>
      </c>
    </row>
    <row r="3274">
      <c r="A3274" s="38" t="s">
        <v>2225</v>
      </c>
      <c r="B3274" s="4" t="s">
        <v>45</v>
      </c>
    </row>
    <row r="3275" ht="19.947476196289063" customHeight="1">
      <c r="B3275" s="47" t="s">
        <v>2201</v>
      </c>
      <c r="C3275" s="45" t="s">
        <v>47</v>
      </c>
      <c r="D3275" s="46" t="s">
        <v>2226</v>
      </c>
      <c r="E3275" s="30"/>
      <c r="F3275" s="30"/>
      <c r="G3275" s="30"/>
      <c r="H3275" s="30"/>
      <c r="I3275" s="35"/>
    </row>
    <row r="3276" ht="48.879766845703124" customHeight="1">
      <c r="B3276" s="48"/>
      <c r="C3276" s="3" t="s">
        <v>820</v>
      </c>
      <c r="D3276" s="9" t="s">
        <v>2227</v>
      </c>
      <c r="I3276" s="36"/>
    </row>
    <row r="3277" ht="77.81205444335937" customHeight="1">
      <c r="B3277" s="48"/>
      <c r="C3277" s="3" t="s">
        <v>625</v>
      </c>
      <c r="D3277" s="9" t="s">
        <v>2228</v>
      </c>
      <c r="I3277" s="36"/>
    </row>
    <row r="3278" ht="77.81205444335937" customHeight="1">
      <c r="B3278" s="48"/>
      <c r="C3278" s="3" t="s">
        <v>627</v>
      </c>
      <c r="D3278" s="9" t="s">
        <v>2229</v>
      </c>
      <c r="I3278" s="36"/>
    </row>
    <row r="3279">
      <c r="B3279" s="48"/>
      <c r="I3279" s="36"/>
    </row>
    <row r="3280">
      <c r="B3280" s="48"/>
      <c r="C3280" s="7" t="s">
        <v>51</v>
      </c>
      <c r="I3280" s="36"/>
    </row>
    <row r="3281">
      <c r="B3281" s="48"/>
      <c r="I3281" s="36"/>
    </row>
    <row r="3282" ht="19.947476196289063" customHeight="1">
      <c r="B3282" s="49" t="s">
        <v>2230</v>
      </c>
      <c r="C3282" s="42" t="s">
        <v>47</v>
      </c>
      <c r="D3282" s="41" t="s">
        <v>2231</v>
      </c>
      <c r="E3282" s="40"/>
      <c r="F3282" s="40"/>
      <c r="G3282" s="40"/>
      <c r="H3282" s="40"/>
      <c r="I3282" s="51"/>
    </row>
    <row r="3283" ht="77.81205444335937" customHeight="1">
      <c r="B3283" s="48"/>
      <c r="C3283" s="3" t="s">
        <v>820</v>
      </c>
      <c r="D3283" s="9" t="s">
        <v>2232</v>
      </c>
      <c r="I3283" s="36"/>
    </row>
    <row r="3284" ht="63.34591064453125" customHeight="1">
      <c r="B3284" s="48"/>
      <c r="C3284" s="3" t="s">
        <v>625</v>
      </c>
      <c r="D3284" s="9" t="s">
        <v>2233</v>
      </c>
      <c r="I3284" s="36"/>
    </row>
    <row r="3285" ht="63.34591064453125" customHeight="1">
      <c r="B3285" s="48"/>
      <c r="C3285" s="3" t="s">
        <v>627</v>
      </c>
      <c r="D3285" s="9" t="s">
        <v>2234</v>
      </c>
      <c r="I3285" s="36"/>
    </row>
    <row r="3286">
      <c r="B3286" s="48"/>
      <c r="I3286" s="36"/>
    </row>
    <row r="3287">
      <c r="B3287" s="48"/>
      <c r="C3287" s="7" t="s">
        <v>51</v>
      </c>
      <c r="I3287" s="36"/>
    </row>
    <row r="3288">
      <c r="B3288" s="48"/>
      <c r="I3288" s="36"/>
    </row>
    <row r="3289" ht="19.947476196289063" customHeight="1">
      <c r="B3289" s="49" t="s">
        <v>2235</v>
      </c>
      <c r="C3289" s="42" t="s">
        <v>47</v>
      </c>
      <c r="D3289" s="41" t="s">
        <v>2236</v>
      </c>
      <c r="E3289" s="40"/>
      <c r="F3289" s="40"/>
      <c r="G3289" s="40"/>
      <c r="H3289" s="40"/>
      <c r="I3289" s="51"/>
    </row>
    <row r="3290" ht="48.879766845703124" customHeight="1">
      <c r="B3290" s="48"/>
      <c r="C3290" s="3" t="s">
        <v>820</v>
      </c>
      <c r="D3290" s="9" t="s">
        <v>2237</v>
      </c>
      <c r="I3290" s="36"/>
    </row>
    <row r="3291" ht="48.879766845703124" customHeight="1">
      <c r="B3291" s="48"/>
      <c r="C3291" s="3" t="s">
        <v>625</v>
      </c>
      <c r="D3291" s="9" t="s">
        <v>2238</v>
      </c>
      <c r="I3291" s="36"/>
    </row>
    <row r="3292" ht="48.879766845703124" customHeight="1">
      <c r="B3292" s="48"/>
      <c r="C3292" s="3" t="s">
        <v>627</v>
      </c>
      <c r="D3292" s="9" t="s">
        <v>2239</v>
      </c>
      <c r="I3292" s="36"/>
    </row>
    <row r="3293">
      <c r="B3293" s="48"/>
      <c r="I3293" s="36"/>
    </row>
    <row r="3294">
      <c r="B3294" s="48"/>
      <c r="C3294" s="44" t="s">
        <v>56</v>
      </c>
      <c r="I3294" s="36"/>
    </row>
    <row r="3295">
      <c r="B3295" s="48"/>
      <c r="I3295" s="36"/>
    </row>
    <row r="3296" ht="19.947476196289063" customHeight="1">
      <c r="B3296" s="49" t="s">
        <v>2240</v>
      </c>
      <c r="C3296" s="42" t="s">
        <v>47</v>
      </c>
      <c r="D3296" s="41" t="s">
        <v>2241</v>
      </c>
      <c r="E3296" s="40"/>
      <c r="F3296" s="40"/>
      <c r="G3296" s="40"/>
      <c r="H3296" s="40"/>
      <c r="I3296" s="51"/>
    </row>
    <row r="3297" ht="19.947476196289063" customHeight="1">
      <c r="B3297" s="48"/>
      <c r="C3297" s="3" t="s">
        <v>820</v>
      </c>
      <c r="D3297" s="9" t="s">
        <v>2242</v>
      </c>
      <c r="I3297" s="36"/>
    </row>
    <row r="3298" ht="19.947476196289063" customHeight="1">
      <c r="B3298" s="48"/>
      <c r="C3298" s="3" t="s">
        <v>625</v>
      </c>
      <c r="D3298" s="9" t="s">
        <v>2243</v>
      </c>
      <c r="I3298" s="36"/>
    </row>
    <row r="3299" ht="19.947476196289063" customHeight="1">
      <c r="B3299" s="48"/>
      <c r="C3299" s="3" t="s">
        <v>627</v>
      </c>
      <c r="D3299" s="9" t="s">
        <v>2244</v>
      </c>
      <c r="I3299" s="36"/>
    </row>
    <row r="3300">
      <c r="B3300" s="48"/>
      <c r="I3300" s="36"/>
    </row>
    <row r="3301">
      <c r="B3301" s="48"/>
      <c r="C3301" s="44" t="s">
        <v>56</v>
      </c>
      <c r="I3301" s="36"/>
    </row>
    <row r="3302">
      <c r="B3302" s="48"/>
      <c r="I3302" s="36"/>
    </row>
    <row r="3303" ht="48.879766845703124" customHeight="1">
      <c r="B3303" s="49" t="s">
        <v>2245</v>
      </c>
      <c r="C3303" s="42" t="s">
        <v>47</v>
      </c>
      <c r="D3303" s="41" t="s">
        <v>2246</v>
      </c>
      <c r="E3303" s="40"/>
      <c r="F3303" s="40"/>
      <c r="G3303" s="40"/>
      <c r="H3303" s="40"/>
      <c r="I3303" s="51"/>
    </row>
    <row r="3304" ht="48.879766845703124" customHeight="1">
      <c r="B3304" s="48"/>
      <c r="C3304" s="3" t="s">
        <v>820</v>
      </c>
      <c r="D3304" s="9" t="s">
        <v>2247</v>
      </c>
      <c r="I3304" s="36"/>
    </row>
    <row r="3305" ht="48.879766845703124" customHeight="1">
      <c r="B3305" s="48"/>
      <c r="C3305" s="3" t="s">
        <v>625</v>
      </c>
      <c r="D3305" s="9" t="s">
        <v>2248</v>
      </c>
      <c r="I3305" s="36"/>
    </row>
    <row r="3306" ht="63.34591064453125" customHeight="1">
      <c r="B3306" s="48"/>
      <c r="C3306" s="3" t="s">
        <v>627</v>
      </c>
      <c r="D3306" s="9" t="s">
        <v>2249</v>
      </c>
      <c r="I3306" s="36"/>
    </row>
    <row r="3307">
      <c r="B3307" s="48"/>
      <c r="I3307" s="36"/>
    </row>
    <row r="3308">
      <c r="B3308" s="48"/>
      <c r="C3308" s="7" t="s">
        <v>51</v>
      </c>
      <c r="I3308" s="36"/>
    </row>
    <row r="3309">
      <c r="B3309" s="50"/>
      <c r="C3309" s="31"/>
      <c r="D3309" s="31"/>
      <c r="E3309" s="31"/>
      <c r="F3309" s="31"/>
      <c r="G3309" s="31"/>
      <c r="H3309" s="31"/>
      <c r="I3309" s="37"/>
    </row>
    <row r="3310"/>
    <row r="3311"/>
    <row r="3312">
      <c r="A3312" s="4" t="s">
        <v>702</v>
      </c>
    </row>
    <row r="3313" ht="34.413623046875" customHeight="1">
      <c r="A3313" s="71" t="s">
        <v>2288</v>
      </c>
      <c r="B3313" s="52" t="s">
        <v>2289</v>
      </c>
      <c r="C3313" s="53"/>
      <c r="D3313" s="53"/>
      <c r="E3313" s="53"/>
      <c r="F3313" s="53"/>
      <c r="G3313" s="53"/>
      <c r="H3313" s="53"/>
      <c r="I3313" s="55"/>
    </row>
    <row r="3314"/>
    <row r="3315"/>
    <row r="3316"/>
    <row r="3317"/>
  </sheetData>
  <mergeCells>
    <mergeCell ref="A1:AD1"/>
    <mergeCell ref="A5:F5"/>
    <mergeCell ref="D7:I7"/>
    <mergeCell ref="D8:I8"/>
    <mergeCell ref="C10:I10"/>
    <mergeCell ref="D12:I12"/>
    <mergeCell ref="C13:I13"/>
    <mergeCell ref="D15:I15"/>
    <mergeCell ref="C16:I16"/>
    <mergeCell ref="A21:I21"/>
    <mergeCell ref="D23:I23"/>
    <mergeCell ref="D24:I24"/>
    <mergeCell ref="D25:I25"/>
    <mergeCell ref="C27:I27"/>
    <mergeCell ref="D29:I29"/>
    <mergeCell ref="C32:I32"/>
    <mergeCell ref="D34:I34"/>
    <mergeCell ref="C36:I36"/>
    <mergeCell ref="D38:I38"/>
    <mergeCell ref="C40:I40"/>
    <mergeCell ref="D42:I42"/>
    <mergeCell ref="C44:I44"/>
    <mergeCell ref="C48:I48"/>
    <mergeCell ref="C51:I51"/>
    <mergeCell ref="C52:I52"/>
    <mergeCell ref="C53:I53"/>
    <mergeCell ref="C54:I54"/>
    <mergeCell ref="A58:I58"/>
    <mergeCell ref="D60:I60"/>
    <mergeCell ref="C61:I61"/>
    <mergeCell ref="D63:I63"/>
    <mergeCell ref="C64:I64"/>
    <mergeCell ref="D66:I66"/>
    <mergeCell ref="C67:I67"/>
    <mergeCell ref="D69:I69"/>
    <mergeCell ref="C70:I70"/>
    <mergeCell ref="D72:I72"/>
    <mergeCell ref="C73:I73"/>
    <mergeCell ref="D75:I75"/>
    <mergeCell ref="C76:I76"/>
    <mergeCell ref="D78:I78"/>
    <mergeCell ref="C79:I79"/>
    <mergeCell ref="D81:I81"/>
    <mergeCell ref="C82:I82"/>
    <mergeCell ref="D84:I84"/>
    <mergeCell ref="C85:I85"/>
    <mergeCell ref="D87:I87"/>
    <mergeCell ref="C88:I88"/>
    <mergeCell ref="D90:I90"/>
    <mergeCell ref="C91:I91"/>
    <mergeCell ref="D93:I93"/>
    <mergeCell ref="C94:I94"/>
    <mergeCell ref="D96:I96"/>
    <mergeCell ref="C97:I97"/>
    <mergeCell ref="D99:I99"/>
    <mergeCell ref="C100:I100"/>
    <mergeCell ref="D102:I102"/>
    <mergeCell ref="C103:I103"/>
    <mergeCell ref="D105:I105"/>
    <mergeCell ref="C106:I106"/>
    <mergeCell ref="D108:I108"/>
    <mergeCell ref="C109:I109"/>
    <mergeCell ref="D111:I111"/>
    <mergeCell ref="C112:I112"/>
    <mergeCell ref="D114:I114"/>
    <mergeCell ref="C115:I115"/>
    <mergeCell ref="D117:I117"/>
    <mergeCell ref="C118:I118"/>
    <mergeCell ref="D120:I120"/>
    <mergeCell ref="C121:I121"/>
    <mergeCell ref="D123:I123"/>
    <mergeCell ref="C124:I124"/>
    <mergeCell ref="D126:I126"/>
    <mergeCell ref="C127:I127"/>
    <mergeCell ref="D129:I129"/>
    <mergeCell ref="C130:I130"/>
    <mergeCell ref="D132:I132"/>
    <mergeCell ref="C133:I133"/>
    <mergeCell ref="D135:I135"/>
    <mergeCell ref="C136:I136"/>
    <mergeCell ref="D138:I138"/>
    <mergeCell ref="C139:I139"/>
    <mergeCell ref="C143:I143"/>
    <mergeCell ref="C144:I144"/>
    <mergeCell ref="C145:I145"/>
    <mergeCell ref="C146:I146"/>
    <mergeCell ref="A150:I150"/>
    <mergeCell ref="D152:I152"/>
    <mergeCell ref="D153:I153"/>
    <mergeCell ref="D154:I154"/>
    <mergeCell ref="D155:I155"/>
    <mergeCell ref="D156:I156"/>
    <mergeCell ref="C158:I158"/>
    <mergeCell ref="D160:I160"/>
    <mergeCell ref="C163:I163"/>
    <mergeCell ref="D165:I165"/>
    <mergeCell ref="D166:I166"/>
    <mergeCell ref="D167:I167"/>
    <mergeCell ref="D168:I168"/>
    <mergeCell ref="C170:I170"/>
    <mergeCell ref="D172:I172"/>
    <mergeCell ref="C174:I174"/>
    <mergeCell ref="D176:I176"/>
    <mergeCell ref="C179:I179"/>
    <mergeCell ref="D181:I181"/>
    <mergeCell ref="C184:I184"/>
    <mergeCell ref="D186:I186"/>
    <mergeCell ref="C189:I189"/>
    <mergeCell ref="C193:I193"/>
    <mergeCell ref="C194:I194"/>
    <mergeCell ref="C195:I195"/>
    <mergeCell ref="C198:I198"/>
    <mergeCell ref="C199:I199"/>
    <mergeCell ref="C200:I200"/>
    <mergeCell ref="C201:I201"/>
    <mergeCell ref="C202:I202"/>
    <mergeCell ref="C203:I203"/>
    <mergeCell ref="C204:I204"/>
    <mergeCell ref="A208:I208"/>
    <mergeCell ref="D210:I210"/>
    <mergeCell ref="C212:I212"/>
    <mergeCell ref="D214:I214"/>
    <mergeCell ref="C216:I216"/>
    <mergeCell ref="D218:I218"/>
    <mergeCell ref="C220:I220"/>
    <mergeCell ref="D222:I222"/>
    <mergeCell ref="C225:I225"/>
    <mergeCell ref="D227:I227"/>
    <mergeCell ref="D228:I228"/>
    <mergeCell ref="D229:I229"/>
    <mergeCell ref="D230:I230"/>
    <mergeCell ref="D231:I231"/>
    <mergeCell ref="D232:I232"/>
    <mergeCell ref="D233:I233"/>
    <mergeCell ref="C235:I235"/>
    <mergeCell ref="D237:I237"/>
    <mergeCell ref="D238:I238"/>
    <mergeCell ref="D239:I239"/>
    <mergeCell ref="D240:I240"/>
    <mergeCell ref="D241:I241"/>
    <mergeCell ref="D242:I242"/>
    <mergeCell ref="D243:I243"/>
    <mergeCell ref="D244:I244"/>
    <mergeCell ref="D245:I245"/>
    <mergeCell ref="D246:I246"/>
    <mergeCell ref="D247:I247"/>
    <mergeCell ref="D248:I248"/>
    <mergeCell ref="D249:I249"/>
    <mergeCell ref="D250:I250"/>
    <mergeCell ref="C252:I252"/>
    <mergeCell ref="D254:I254"/>
    <mergeCell ref="D255:I255"/>
    <mergeCell ref="D256:I256"/>
    <mergeCell ref="D257:I257"/>
    <mergeCell ref="C259:I259"/>
    <mergeCell ref="D261:I261"/>
    <mergeCell ref="C264:I264"/>
    <mergeCell ref="D266:I266"/>
    <mergeCell ref="D267:I267"/>
    <mergeCell ref="D268:I268"/>
    <mergeCell ref="D269:I269"/>
    <mergeCell ref="C271:I271"/>
    <mergeCell ref="D273:I273"/>
    <mergeCell ref="C275:I275"/>
    <mergeCell ref="D277:I277"/>
    <mergeCell ref="D278:I278"/>
    <mergeCell ref="D279:I279"/>
    <mergeCell ref="D280:I280"/>
    <mergeCell ref="D281:I281"/>
    <mergeCell ref="D282:I282"/>
    <mergeCell ref="D283:I283"/>
    <mergeCell ref="D284:I284"/>
    <mergeCell ref="D285:I285"/>
    <mergeCell ref="C287:I287"/>
    <mergeCell ref="D289:I289"/>
    <mergeCell ref="D290:I290"/>
    <mergeCell ref="D291:I291"/>
    <mergeCell ref="D292:I292"/>
    <mergeCell ref="C294:I294"/>
    <mergeCell ref="D296:I296"/>
    <mergeCell ref="D297:I297"/>
    <mergeCell ref="D298:I298"/>
    <mergeCell ref="D299:I299"/>
    <mergeCell ref="C301:I301"/>
    <mergeCell ref="D303:I303"/>
    <mergeCell ref="C305:I305"/>
    <mergeCell ref="D307:I307"/>
    <mergeCell ref="D308:I308"/>
    <mergeCell ref="D309:I309"/>
    <mergeCell ref="D310:I310"/>
    <mergeCell ref="D311:I311"/>
    <mergeCell ref="D312:I312"/>
    <mergeCell ref="D313:I313"/>
    <mergeCell ref="D314:I314"/>
    <mergeCell ref="D315:I315"/>
    <mergeCell ref="D316:I316"/>
    <mergeCell ref="D317:I317"/>
    <mergeCell ref="D318:I318"/>
    <mergeCell ref="D319:I319"/>
    <mergeCell ref="D320:I320"/>
    <mergeCell ref="D321:I321"/>
    <mergeCell ref="D322:I322"/>
    <mergeCell ref="D323:I323"/>
    <mergeCell ref="D324:I324"/>
    <mergeCell ref="D325:I325"/>
    <mergeCell ref="D326:I326"/>
    <mergeCell ref="D327:I327"/>
    <mergeCell ref="D328:I328"/>
    <mergeCell ref="D329:I329"/>
    <mergeCell ref="D330:I330"/>
    <mergeCell ref="D331:I331"/>
    <mergeCell ref="D332:I332"/>
    <mergeCell ref="D333:I333"/>
    <mergeCell ref="D334:I334"/>
    <mergeCell ref="D335:I335"/>
    <mergeCell ref="D336:I336"/>
    <mergeCell ref="D337:I337"/>
    <mergeCell ref="D338:I338"/>
    <mergeCell ref="D339:I339"/>
    <mergeCell ref="D340:I340"/>
    <mergeCell ref="D341:I341"/>
    <mergeCell ref="D342:I342"/>
    <mergeCell ref="D343:I343"/>
    <mergeCell ref="D344:I344"/>
    <mergeCell ref="C346:I346"/>
    <mergeCell ref="D348:I348"/>
    <mergeCell ref="C349:I349"/>
    <mergeCell ref="C353:I353"/>
    <mergeCell ref="C354:I354"/>
    <mergeCell ref="C355:I355"/>
    <mergeCell ref="C356:I356"/>
    <mergeCell ref="C357:I357"/>
    <mergeCell ref="C358:I358"/>
    <mergeCell ref="C359:I359"/>
    <mergeCell ref="C360:I360"/>
    <mergeCell ref="C361:I361"/>
    <mergeCell ref="C362:I362"/>
    <mergeCell ref="C363:I363"/>
    <mergeCell ref="C364:I364"/>
    <mergeCell ref="C365:I365"/>
    <mergeCell ref="C366:I366"/>
    <mergeCell ref="C367:I367"/>
    <mergeCell ref="C368:I368"/>
    <mergeCell ref="C369:I369"/>
    <mergeCell ref="C370:I370"/>
    <mergeCell ref="C371:I371"/>
    <mergeCell ref="C372:I372"/>
    <mergeCell ref="C373:I373"/>
    <mergeCell ref="C374:I374"/>
    <mergeCell ref="A378:I378"/>
    <mergeCell ref="D380:I380"/>
    <mergeCell ref="C382:I382"/>
    <mergeCell ref="D384:I384"/>
    <mergeCell ref="C387:I387"/>
    <mergeCell ref="C389:I389"/>
    <mergeCell ref="C393:I393"/>
    <mergeCell ref="C394:I394"/>
    <mergeCell ref="C395:I395"/>
    <mergeCell ref="A399:I399"/>
    <mergeCell ref="D401:I401"/>
    <mergeCell ref="C404:I404"/>
    <mergeCell ref="D406:I406"/>
    <mergeCell ref="C408:I408"/>
    <mergeCell ref="D410:I410"/>
    <mergeCell ref="D411:I411"/>
    <mergeCell ref="D412:I412"/>
    <mergeCell ref="D413:I413"/>
    <mergeCell ref="D414:I414"/>
    <mergeCell ref="D415:I415"/>
    <mergeCell ref="C417:I417"/>
    <mergeCell ref="D419:I419"/>
    <mergeCell ref="D420:I420"/>
    <mergeCell ref="D421:I421"/>
    <mergeCell ref="D422:I422"/>
    <mergeCell ref="C424:I424"/>
    <mergeCell ref="D426:I426"/>
    <mergeCell ref="C429:I429"/>
    <mergeCell ref="D431:I431"/>
    <mergeCell ref="D432:I432"/>
    <mergeCell ref="D433:I433"/>
    <mergeCell ref="D434:I434"/>
    <mergeCell ref="D435:I435"/>
    <mergeCell ref="C437:I437"/>
    <mergeCell ref="D439:I439"/>
    <mergeCell ref="D440:I440"/>
    <mergeCell ref="D441:I441"/>
    <mergeCell ref="D442:I442"/>
    <mergeCell ref="D443:I443"/>
    <mergeCell ref="D444:I444"/>
    <mergeCell ref="D445:I445"/>
    <mergeCell ref="D446:I446"/>
    <mergeCell ref="C448:I448"/>
    <mergeCell ref="D450:I450"/>
    <mergeCell ref="D451:I451"/>
    <mergeCell ref="D452:I452"/>
    <mergeCell ref="D453:I453"/>
    <mergeCell ref="D454:I454"/>
    <mergeCell ref="D455:I455"/>
    <mergeCell ref="D456:I456"/>
    <mergeCell ref="D457:I457"/>
    <mergeCell ref="D458:I458"/>
    <mergeCell ref="D459:I459"/>
    <mergeCell ref="D460:I460"/>
    <mergeCell ref="D461:I461"/>
    <mergeCell ref="D462:I462"/>
    <mergeCell ref="C464:I464"/>
    <mergeCell ref="D466:I466"/>
    <mergeCell ref="D467:I467"/>
    <mergeCell ref="D468:I468"/>
    <mergeCell ref="D469:I469"/>
    <mergeCell ref="D470:I470"/>
    <mergeCell ref="D471:I471"/>
    <mergeCell ref="D472:I472"/>
    <mergeCell ref="D473:I473"/>
    <mergeCell ref="D474:I474"/>
    <mergeCell ref="D475:I475"/>
    <mergeCell ref="D476:I476"/>
    <mergeCell ref="D477:I477"/>
    <mergeCell ref="D478:I478"/>
    <mergeCell ref="C480:I480"/>
    <mergeCell ref="C484:I484"/>
    <mergeCell ref="C485:I485"/>
    <mergeCell ref="C486:I486"/>
    <mergeCell ref="C487:I487"/>
    <mergeCell ref="C488:I488"/>
    <mergeCell ref="C489:I489"/>
    <mergeCell ref="C490:I490"/>
    <mergeCell ref="C491:I491"/>
    <mergeCell ref="C492:I492"/>
    <mergeCell ref="C493:I493"/>
    <mergeCell ref="C494:I494"/>
    <mergeCell ref="A498:I498"/>
    <mergeCell ref="D500:I500"/>
    <mergeCell ref="D501:I501"/>
    <mergeCell ref="D502:I502"/>
    <mergeCell ref="D503:I503"/>
    <mergeCell ref="C505:I505"/>
    <mergeCell ref="D507:I507"/>
    <mergeCell ref="C510:I510"/>
    <mergeCell ref="D512:I512"/>
    <mergeCell ref="C514:I514"/>
    <mergeCell ref="D516:I516"/>
    <mergeCell ref="D517:I517"/>
    <mergeCell ref="D518:I518"/>
    <mergeCell ref="D519:I519"/>
    <mergeCell ref="D520:I520"/>
    <mergeCell ref="D521:I521"/>
    <mergeCell ref="C523:I523"/>
    <mergeCell ref="D525:I525"/>
    <mergeCell ref="D526:I526"/>
    <mergeCell ref="D527:I527"/>
    <mergeCell ref="D528:I528"/>
    <mergeCell ref="C530:I530"/>
    <mergeCell ref="D532:I532"/>
    <mergeCell ref="D533:I533"/>
    <mergeCell ref="D534:I534"/>
    <mergeCell ref="D535:I535"/>
    <mergeCell ref="D536:I536"/>
    <mergeCell ref="D537:I537"/>
    <mergeCell ref="D538:I538"/>
    <mergeCell ref="D539:I539"/>
    <mergeCell ref="C541:I541"/>
    <mergeCell ref="D543:I543"/>
    <mergeCell ref="D544:I544"/>
    <mergeCell ref="D545:I545"/>
    <mergeCell ref="D546:I546"/>
    <mergeCell ref="D547:I547"/>
    <mergeCell ref="D548:I548"/>
    <mergeCell ref="D549:I549"/>
    <mergeCell ref="C551:I551"/>
    <mergeCell ref="C555:I555"/>
    <mergeCell ref="C558:I558"/>
    <mergeCell ref="C559:I559"/>
    <mergeCell ref="C560:I560"/>
    <mergeCell ref="C561:I561"/>
    <mergeCell ref="C562:I562"/>
    <mergeCell ref="C563:I563"/>
    <mergeCell ref="C564:I564"/>
    <mergeCell ref="C565:I565"/>
    <mergeCell ref="C566:I566"/>
    <mergeCell ref="C567:I567"/>
    <mergeCell ref="A571:I571"/>
    <mergeCell ref="B573:I573"/>
    <mergeCell ref="D574:I574"/>
    <mergeCell ref="C577:I577"/>
    <mergeCell ref="D579:I579"/>
    <mergeCell ref="C582:I582"/>
    <mergeCell ref="D584:I584"/>
    <mergeCell ref="C587:I587"/>
    <mergeCell ref="D589:I589"/>
    <mergeCell ref="C592:I592"/>
    <mergeCell ref="D594:I594"/>
    <mergeCell ref="C597:I597"/>
    <mergeCell ref="D599:I599"/>
    <mergeCell ref="C602:I602"/>
    <mergeCell ref="D604:I604"/>
    <mergeCell ref="C607:I607"/>
    <mergeCell ref="D609:I609"/>
    <mergeCell ref="D610:I610"/>
    <mergeCell ref="D611:I611"/>
    <mergeCell ref="D612:I612"/>
    <mergeCell ref="D613:I613"/>
    <mergeCell ref="D614:I614"/>
    <mergeCell ref="D615:I615"/>
    <mergeCell ref="C617:I617"/>
    <mergeCell ref="D619:I619"/>
    <mergeCell ref="D620:I620"/>
    <mergeCell ref="D621:I621"/>
    <mergeCell ref="C623:I623"/>
    <mergeCell ref="D625:I625"/>
    <mergeCell ref="D626:I626"/>
    <mergeCell ref="D627:I627"/>
    <mergeCell ref="D628:I628"/>
    <mergeCell ref="D629:I629"/>
    <mergeCell ref="D630:I630"/>
    <mergeCell ref="D631:I631"/>
    <mergeCell ref="D632:I632"/>
    <mergeCell ref="C634:I634"/>
    <mergeCell ref="D636:I636"/>
    <mergeCell ref="C639:I639"/>
    <mergeCell ref="D641:I641"/>
    <mergeCell ref="C644:I644"/>
    <mergeCell ref="B646:I646"/>
    <mergeCell ref="D647:I647"/>
    <mergeCell ref="D648:I648"/>
    <mergeCell ref="D649:I649"/>
    <mergeCell ref="D650:I650"/>
    <mergeCell ref="D651:I651"/>
    <mergeCell ref="C653:I653"/>
    <mergeCell ref="C654:I654"/>
    <mergeCell ref="D656:I656"/>
    <mergeCell ref="D657:I657"/>
    <mergeCell ref="D658:I658"/>
    <mergeCell ref="D659:I659"/>
    <mergeCell ref="D660:I660"/>
    <mergeCell ref="D661:I661"/>
    <mergeCell ref="C663:I663"/>
    <mergeCell ref="C664:I664"/>
    <mergeCell ref="D666:I666"/>
    <mergeCell ref="D667:I667"/>
    <mergeCell ref="D668:I668"/>
    <mergeCell ref="D669:I669"/>
    <mergeCell ref="D670:I670"/>
    <mergeCell ref="D671:I671"/>
    <mergeCell ref="D672:I672"/>
    <mergeCell ref="C674:I674"/>
    <mergeCell ref="C675:I675"/>
    <mergeCell ref="D677:I677"/>
    <mergeCell ref="D678:I678"/>
    <mergeCell ref="D679:I679"/>
    <mergeCell ref="D680:I680"/>
    <mergeCell ref="D681:I681"/>
    <mergeCell ref="D682:I682"/>
    <mergeCell ref="D683:I683"/>
    <mergeCell ref="D684:I684"/>
    <mergeCell ref="D685:I685"/>
    <mergeCell ref="C687:I687"/>
    <mergeCell ref="C688:I688"/>
    <mergeCell ref="D690:I690"/>
    <mergeCell ref="C694:I694"/>
    <mergeCell ref="C695:I695"/>
    <mergeCell ref="D697:I697"/>
    <mergeCell ref="C701:I701"/>
    <mergeCell ref="C702:I702"/>
    <mergeCell ref="D704:I704"/>
    <mergeCell ref="C708:I708"/>
    <mergeCell ref="C709:I709"/>
    <mergeCell ref="D711:I711"/>
    <mergeCell ref="C715:I715"/>
    <mergeCell ref="C716:I716"/>
    <mergeCell ref="D718:I718"/>
    <mergeCell ref="C722:I722"/>
    <mergeCell ref="C723:I723"/>
    <mergeCell ref="D725:I725"/>
    <mergeCell ref="C729:I729"/>
    <mergeCell ref="C730:I730"/>
    <mergeCell ref="D732:I732"/>
    <mergeCell ref="C736:I736"/>
    <mergeCell ref="C737:I737"/>
    <mergeCell ref="D739:I739"/>
    <mergeCell ref="C743:I743"/>
    <mergeCell ref="C744:I744"/>
    <mergeCell ref="D746:I746"/>
    <mergeCell ref="C750:I750"/>
    <mergeCell ref="C751:I751"/>
    <mergeCell ref="D753:I753"/>
    <mergeCell ref="C757:I757"/>
    <mergeCell ref="C758:I758"/>
    <mergeCell ref="D760:I760"/>
    <mergeCell ref="C763:I763"/>
    <mergeCell ref="C764:I764"/>
    <mergeCell ref="C770:I770"/>
    <mergeCell ref="C771:I771"/>
    <mergeCell ref="C772:I772"/>
    <mergeCell ref="A776:I776"/>
    <mergeCell ref="D778:I778"/>
    <mergeCell ref="C781:I781"/>
    <mergeCell ref="D783:I783"/>
    <mergeCell ref="D784:I784"/>
    <mergeCell ref="D785:I785"/>
    <mergeCell ref="C787:I787"/>
    <mergeCell ref="D789:I789"/>
    <mergeCell ref="C793:I793"/>
    <mergeCell ref="D795:I795"/>
    <mergeCell ref="C798:I798"/>
    <mergeCell ref="D800:I800"/>
    <mergeCell ref="C804:I804"/>
    <mergeCell ref="D806:I806"/>
    <mergeCell ref="C810:I810"/>
    <mergeCell ref="D812:I812"/>
    <mergeCell ref="C816:I816"/>
    <mergeCell ref="D818:I818"/>
    <mergeCell ref="C822:I822"/>
    <mergeCell ref="D824:I824"/>
    <mergeCell ref="C828:I828"/>
    <mergeCell ref="D830:I830"/>
    <mergeCell ref="C833:I833"/>
    <mergeCell ref="D835:I835"/>
    <mergeCell ref="C839:I839"/>
    <mergeCell ref="D841:I841"/>
    <mergeCell ref="C845:I845"/>
    <mergeCell ref="D847:I847"/>
    <mergeCell ref="C851:I851"/>
    <mergeCell ref="D853:I853"/>
    <mergeCell ref="C857:I857"/>
    <mergeCell ref="B859:I859"/>
    <mergeCell ref="D860:I860"/>
    <mergeCell ref="C864:I864"/>
    <mergeCell ref="D866:I866"/>
    <mergeCell ref="C870:I870"/>
    <mergeCell ref="D872:I872"/>
    <mergeCell ref="C876:I876"/>
    <mergeCell ref="D878:I878"/>
    <mergeCell ref="C882:I882"/>
    <mergeCell ref="D884:I884"/>
    <mergeCell ref="C888:I888"/>
    <mergeCell ref="D890:I890"/>
    <mergeCell ref="C893:I893"/>
    <mergeCell ref="D895:I895"/>
    <mergeCell ref="C898:I898"/>
    <mergeCell ref="D900:I900"/>
    <mergeCell ref="C903:I903"/>
    <mergeCell ref="C907:I907"/>
    <mergeCell ref="C908:I908"/>
    <mergeCell ref="A912:I912"/>
    <mergeCell ref="D914:I914"/>
    <mergeCell ref="D915:I915"/>
    <mergeCell ref="D916:I916"/>
    <mergeCell ref="D917:I917"/>
    <mergeCell ref="D918:I918"/>
    <mergeCell ref="D919:I919"/>
    <mergeCell ref="D920:I920"/>
    <mergeCell ref="D921:I921"/>
    <mergeCell ref="D922:I922"/>
    <mergeCell ref="D923:I923"/>
    <mergeCell ref="C925:I925"/>
    <mergeCell ref="D927:I927"/>
    <mergeCell ref="D928:I928"/>
    <mergeCell ref="D929:I929"/>
    <mergeCell ref="D930:I930"/>
    <mergeCell ref="C932:I932"/>
    <mergeCell ref="C936:I936"/>
    <mergeCell ref="C937:I937"/>
    <mergeCell ref="A941:I941"/>
    <mergeCell ref="D943:I943"/>
    <mergeCell ref="C946:I946"/>
    <mergeCell ref="D948:I948"/>
    <mergeCell ref="C951:I951"/>
    <mergeCell ref="D953:I953"/>
    <mergeCell ref="C956:I956"/>
    <mergeCell ref="D958:I958"/>
    <mergeCell ref="D959:I959"/>
    <mergeCell ref="D960:I960"/>
    <mergeCell ref="D961:I961"/>
    <mergeCell ref="D962:I962"/>
    <mergeCell ref="D963:I963"/>
    <mergeCell ref="D964:I964"/>
    <mergeCell ref="D965:I965"/>
    <mergeCell ref="D966:I966"/>
    <mergeCell ref="D967:I967"/>
    <mergeCell ref="D968:I968"/>
    <mergeCell ref="C970:I970"/>
    <mergeCell ref="D972:I972"/>
    <mergeCell ref="D973:I973"/>
    <mergeCell ref="D974:I974"/>
    <mergeCell ref="D975:I975"/>
    <mergeCell ref="D976:I976"/>
    <mergeCell ref="D977:I977"/>
    <mergeCell ref="D978:I978"/>
    <mergeCell ref="C980:I980"/>
    <mergeCell ref="D982:I982"/>
    <mergeCell ref="C985:I985"/>
    <mergeCell ref="C986:I986"/>
    <mergeCell ref="D988:I988"/>
    <mergeCell ref="C991:I991"/>
    <mergeCell ref="D993:I993"/>
    <mergeCell ref="D994:I994"/>
    <mergeCell ref="D995:I995"/>
    <mergeCell ref="D996:I996"/>
    <mergeCell ref="D997:I997"/>
    <mergeCell ref="C999:I999"/>
    <mergeCell ref="D1001:I1001"/>
    <mergeCell ref="C1005:I1005"/>
    <mergeCell ref="D1007:I1007"/>
    <mergeCell ref="C1011:I1011"/>
    <mergeCell ref="C1012:I1012"/>
    <mergeCell ref="D1014:I1014"/>
    <mergeCell ref="C1018:I1018"/>
    <mergeCell ref="C1019:I1019"/>
    <mergeCell ref="D1021:I1021"/>
    <mergeCell ref="C1025:I1025"/>
    <mergeCell ref="C1026:I1026"/>
    <mergeCell ref="C1032:I1032"/>
    <mergeCell ref="C1033:I1033"/>
    <mergeCell ref="C1034:I1034"/>
    <mergeCell ref="C1035:I1035"/>
    <mergeCell ref="A1039:I1039"/>
    <mergeCell ref="D1041:I1041"/>
    <mergeCell ref="C1044:I1044"/>
    <mergeCell ref="D1046:I1046"/>
    <mergeCell ref="D1047:I1047"/>
    <mergeCell ref="D1048:I1048"/>
    <mergeCell ref="D1049:I1049"/>
    <mergeCell ref="D1050:I1050"/>
    <mergeCell ref="C1052:I1052"/>
    <mergeCell ref="D1054:I1054"/>
    <mergeCell ref="D1055:I1055"/>
    <mergeCell ref="D1056:I1056"/>
    <mergeCell ref="D1057:I1057"/>
    <mergeCell ref="D1058:I1058"/>
    <mergeCell ref="D1059:I1059"/>
    <mergeCell ref="D1060:I1060"/>
    <mergeCell ref="C1062:I1062"/>
    <mergeCell ref="D1064:I1064"/>
    <mergeCell ref="D1065:I1065"/>
    <mergeCell ref="D1066:I1066"/>
    <mergeCell ref="D1067:I1067"/>
    <mergeCell ref="D1068:I1068"/>
    <mergeCell ref="D1069:I1069"/>
    <mergeCell ref="D1070:I1070"/>
    <mergeCell ref="C1072:I1072"/>
    <mergeCell ref="D1074:I1074"/>
    <mergeCell ref="D1075:I1075"/>
    <mergeCell ref="D1076:I1076"/>
    <mergeCell ref="D1077:I1077"/>
    <mergeCell ref="D1078:I1078"/>
    <mergeCell ref="D1079:I1079"/>
    <mergeCell ref="D1080:I1080"/>
    <mergeCell ref="D1081:I1081"/>
    <mergeCell ref="C1083:I1083"/>
    <mergeCell ref="D1085:I1085"/>
    <mergeCell ref="C1088:I1088"/>
    <mergeCell ref="C1089:I1089"/>
    <mergeCell ref="D1091:I1091"/>
    <mergeCell ref="C1094:I1094"/>
    <mergeCell ref="D1096:I1096"/>
    <mergeCell ref="D1097:I1097"/>
    <mergeCell ref="D1098:I1098"/>
    <mergeCell ref="D1099:I1099"/>
    <mergeCell ref="D1100:I1100"/>
    <mergeCell ref="C1102:I1102"/>
    <mergeCell ref="D1104:I1104"/>
    <mergeCell ref="C1108:I1108"/>
    <mergeCell ref="D1110:I1110"/>
    <mergeCell ref="C1114:I1114"/>
    <mergeCell ref="C1115:I1115"/>
    <mergeCell ref="D1117:I1117"/>
    <mergeCell ref="C1121:I1121"/>
    <mergeCell ref="C1122:I1122"/>
    <mergeCell ref="D1124:I1124"/>
    <mergeCell ref="C1128:I1128"/>
    <mergeCell ref="C1129:I1129"/>
    <mergeCell ref="D1131:I1131"/>
    <mergeCell ref="C1135:I1135"/>
    <mergeCell ref="C1136:I1136"/>
    <mergeCell ref="D1138:I1138"/>
    <mergeCell ref="C1142:I1142"/>
    <mergeCell ref="C1143:I1143"/>
    <mergeCell ref="C1149:I1149"/>
    <mergeCell ref="C1150:I1150"/>
    <mergeCell ref="C1151:I1151"/>
    <mergeCell ref="A1155:I1155"/>
    <mergeCell ref="D1157:I1157"/>
    <mergeCell ref="D1158:I1158"/>
    <mergeCell ref="D1159:I1159"/>
    <mergeCell ref="C1161:I1161"/>
    <mergeCell ref="D1163:I1163"/>
    <mergeCell ref="C1164:I1164"/>
    <mergeCell ref="C1168:I1168"/>
    <mergeCell ref="C1169:I1169"/>
    <mergeCell ref="C1170:I1170"/>
    <mergeCell ref="C1171:I1171"/>
    <mergeCell ref="C1172:I1172"/>
    <mergeCell ref="C1173:I1173"/>
    <mergeCell ref="C1174:I1174"/>
    <mergeCell ref="C1175:I1175"/>
    <mergeCell ref="C1176:I1176"/>
    <mergeCell ref="C1177:I1177"/>
    <mergeCell ref="C1178:I1178"/>
    <mergeCell ref="A1182:I1182"/>
    <mergeCell ref="D1184:I1184"/>
    <mergeCell ref="C1186:I1186"/>
    <mergeCell ref="D1188:I1188"/>
    <mergeCell ref="D1189:I1189"/>
    <mergeCell ref="D1190:I1190"/>
    <mergeCell ref="D1191:I1191"/>
    <mergeCell ref="D1192:I1192"/>
    <mergeCell ref="C1194:I1194"/>
    <mergeCell ref="B1196:I1196"/>
    <mergeCell ref="D1197:I1197"/>
    <mergeCell ref="C1201:I1201"/>
    <mergeCell ref="C1202:I1202"/>
    <mergeCell ref="D1204:I1204"/>
    <mergeCell ref="C1208:I1208"/>
    <mergeCell ref="C1209:I1209"/>
    <mergeCell ref="D1211:I1211"/>
    <mergeCell ref="C1215:I1215"/>
    <mergeCell ref="C1216:I1216"/>
    <mergeCell ref="D1218:I1218"/>
    <mergeCell ref="C1222:I1222"/>
    <mergeCell ref="C1223:I1223"/>
    <mergeCell ref="D1225:I1225"/>
    <mergeCell ref="C1229:I1229"/>
    <mergeCell ref="C1230:I1230"/>
    <mergeCell ref="B1232:I1232"/>
    <mergeCell ref="D1233:I1233"/>
    <mergeCell ref="C1237:I1237"/>
    <mergeCell ref="C1238:I1238"/>
    <mergeCell ref="D1240:I1240"/>
    <mergeCell ref="D1241:I1241"/>
    <mergeCell ref="D1242:I1242"/>
    <mergeCell ref="D1243:I1243"/>
    <mergeCell ref="D1244:I1244"/>
    <mergeCell ref="C1246:I1246"/>
    <mergeCell ref="C1247:I1247"/>
    <mergeCell ref="D1249:I1249"/>
    <mergeCell ref="D1250:I1250"/>
    <mergeCell ref="D1251:I1251"/>
    <mergeCell ref="D1252:I1252"/>
    <mergeCell ref="C1254:I1254"/>
    <mergeCell ref="C1255:I1255"/>
    <mergeCell ref="D1257:I1257"/>
    <mergeCell ref="D1258:I1258"/>
    <mergeCell ref="D1259:I1259"/>
    <mergeCell ref="D1260:I1260"/>
    <mergeCell ref="C1262:I1262"/>
    <mergeCell ref="C1263:I1263"/>
    <mergeCell ref="D1265:I1265"/>
    <mergeCell ref="C1268:I1268"/>
    <mergeCell ref="C1269:I1269"/>
    <mergeCell ref="D1271:I1271"/>
    <mergeCell ref="C1274:I1274"/>
    <mergeCell ref="C1275:I1275"/>
    <mergeCell ref="D1277:I1277"/>
    <mergeCell ref="C1280:I1280"/>
    <mergeCell ref="C1281:I1281"/>
    <mergeCell ref="B1283:I1283"/>
    <mergeCell ref="D1284:I1284"/>
    <mergeCell ref="D1285:I1285"/>
    <mergeCell ref="D1286:I1286"/>
    <mergeCell ref="D1287:I1287"/>
    <mergeCell ref="D1288:I1288"/>
    <mergeCell ref="C1290:I1290"/>
    <mergeCell ref="C1291:I1291"/>
    <mergeCell ref="D1293:I1293"/>
    <mergeCell ref="D1294:I1294"/>
    <mergeCell ref="D1295:I1295"/>
    <mergeCell ref="D1296:I1296"/>
    <mergeCell ref="D1297:I1297"/>
    <mergeCell ref="D1298:I1298"/>
    <mergeCell ref="C1300:I1300"/>
    <mergeCell ref="C1301:I1301"/>
    <mergeCell ref="D1303:I1303"/>
    <mergeCell ref="D1304:I1304"/>
    <mergeCell ref="D1305:I1305"/>
    <mergeCell ref="D1306:I1306"/>
    <mergeCell ref="D1307:I1307"/>
    <mergeCell ref="D1308:I1308"/>
    <mergeCell ref="D1309:I1309"/>
    <mergeCell ref="C1311:I1311"/>
    <mergeCell ref="C1312:I1312"/>
    <mergeCell ref="D1314:I1314"/>
    <mergeCell ref="D1315:I1315"/>
    <mergeCell ref="D1316:I1316"/>
    <mergeCell ref="D1317:I1317"/>
    <mergeCell ref="D1318:I1318"/>
    <mergeCell ref="D1319:I1319"/>
    <mergeCell ref="D1320:I1320"/>
    <mergeCell ref="D1321:I1321"/>
    <mergeCell ref="D1322:I1322"/>
    <mergeCell ref="C1324:I1324"/>
    <mergeCell ref="C1325:I1325"/>
    <mergeCell ref="B1327:I1327"/>
    <mergeCell ref="D1328:I1328"/>
    <mergeCell ref="C1332:I1332"/>
    <mergeCell ref="C1333:I1333"/>
    <mergeCell ref="D1335:I1335"/>
    <mergeCell ref="C1339:I1339"/>
    <mergeCell ref="C1340:I1340"/>
    <mergeCell ref="C1344:I1344"/>
    <mergeCell ref="C1347:I1347"/>
    <mergeCell ref="C1348:I1348"/>
    <mergeCell ref="C1349:I1349"/>
    <mergeCell ref="C1350:I1350"/>
    <mergeCell ref="C1351:I1351"/>
    <mergeCell ref="C1352:I1352"/>
    <mergeCell ref="C1353:I1353"/>
    <mergeCell ref="C1354:I1354"/>
    <mergeCell ref="A1358:I1358"/>
    <mergeCell ref="D1360:I1360"/>
    <mergeCell ref="D1361:I1361"/>
    <mergeCell ref="D1362:I1362"/>
    <mergeCell ref="D1363:I1363"/>
    <mergeCell ref="D1364:I1364"/>
    <mergeCell ref="D1365:I1365"/>
    <mergeCell ref="D1366:I1366"/>
    <mergeCell ref="C1368:I1368"/>
    <mergeCell ref="D1370:I1370"/>
    <mergeCell ref="D1371:I1371"/>
    <mergeCell ref="D1372:I1372"/>
    <mergeCell ref="D1373:I1373"/>
    <mergeCell ref="D1374:I1374"/>
    <mergeCell ref="C1376:I1376"/>
    <mergeCell ref="D1378:I1378"/>
    <mergeCell ref="C1381:I1381"/>
    <mergeCell ref="D1383:I1383"/>
    <mergeCell ref="D1384:I1384"/>
    <mergeCell ref="D1385:I1385"/>
    <mergeCell ref="D1386:I1386"/>
    <mergeCell ref="C1388:I1388"/>
    <mergeCell ref="D1390:I1390"/>
    <mergeCell ref="D1391:I1391"/>
    <mergeCell ref="D1392:I1392"/>
    <mergeCell ref="D1393:I1393"/>
    <mergeCell ref="D1394:I1394"/>
    <mergeCell ref="D1395:I1395"/>
    <mergeCell ref="D1396:I1396"/>
    <mergeCell ref="D1397:I1397"/>
    <mergeCell ref="D1398:I1398"/>
    <mergeCell ref="D1399:I1399"/>
    <mergeCell ref="C1401:I1401"/>
    <mergeCell ref="D1403:I1403"/>
    <mergeCell ref="C1406:I1406"/>
    <mergeCell ref="D1408:I1408"/>
    <mergeCell ref="D1409:I1409"/>
    <mergeCell ref="D1410:I1410"/>
    <mergeCell ref="D1411:I1411"/>
    <mergeCell ref="C1413:I1413"/>
    <mergeCell ref="D1415:I1415"/>
    <mergeCell ref="C1416:I1416"/>
    <mergeCell ref="D1418:I1418"/>
    <mergeCell ref="C1419:I1419"/>
    <mergeCell ref="D1421:I1421"/>
    <mergeCell ref="C1424:I1424"/>
    <mergeCell ref="C1428:I1428"/>
    <mergeCell ref="C1429:I1429"/>
    <mergeCell ref="C1430:I1430"/>
    <mergeCell ref="C1431:I1431"/>
    <mergeCell ref="C1432:I1432"/>
    <mergeCell ref="C1433:I1433"/>
    <mergeCell ref="C1434:I1434"/>
    <mergeCell ref="C1435:I1435"/>
    <mergeCell ref="C1436:I1436"/>
    <mergeCell ref="C1437:I1437"/>
    <mergeCell ref="C1438:I1438"/>
    <mergeCell ref="C1439:I1439"/>
    <mergeCell ref="C1440:I1440"/>
    <mergeCell ref="C1441:I1441"/>
    <mergeCell ref="C1442:I1442"/>
    <mergeCell ref="C1443:I1443"/>
    <mergeCell ref="A1447:I1447"/>
    <mergeCell ref="D1449:I1449"/>
    <mergeCell ref="D1450:I1450"/>
    <mergeCell ref="D1451:I1451"/>
    <mergeCell ref="D1452:I1452"/>
    <mergeCell ref="D1453:I1453"/>
    <mergeCell ref="C1455:I1455"/>
    <mergeCell ref="D1457:I1457"/>
    <mergeCell ref="D1458:I1458"/>
    <mergeCell ref="D1459:I1459"/>
    <mergeCell ref="D1460:I1460"/>
    <mergeCell ref="D1461:I1461"/>
    <mergeCell ref="C1463:I1463"/>
    <mergeCell ref="D1465:I1465"/>
    <mergeCell ref="C1468:I1468"/>
    <mergeCell ref="D1470:I1470"/>
    <mergeCell ref="C1473:I1473"/>
    <mergeCell ref="D1475:I1475"/>
    <mergeCell ref="D1476:I1476"/>
    <mergeCell ref="D1477:I1477"/>
    <mergeCell ref="D1478:I1478"/>
    <mergeCell ref="C1480:I1480"/>
    <mergeCell ref="D1482:I1482"/>
    <mergeCell ref="D1483:I1483"/>
    <mergeCell ref="D1484:I1484"/>
    <mergeCell ref="D1485:I1485"/>
    <mergeCell ref="C1487:I1487"/>
    <mergeCell ref="D1489:I1489"/>
    <mergeCell ref="D1490:I1490"/>
    <mergeCell ref="D1491:I1491"/>
    <mergeCell ref="D1492:I1492"/>
    <mergeCell ref="D1493:I1493"/>
    <mergeCell ref="D1494:I1494"/>
    <mergeCell ref="D1495:I1495"/>
    <mergeCell ref="D1496:I1496"/>
    <mergeCell ref="D1497:I1497"/>
    <mergeCell ref="C1499:I1499"/>
    <mergeCell ref="D1501:I1501"/>
    <mergeCell ref="D1502:I1502"/>
    <mergeCell ref="D1503:I1503"/>
    <mergeCell ref="D1504:I1504"/>
    <mergeCell ref="D1505:I1505"/>
    <mergeCell ref="D1506:I1506"/>
    <mergeCell ref="D1507:I1507"/>
    <mergeCell ref="C1509:I1509"/>
    <mergeCell ref="D1511:I1511"/>
    <mergeCell ref="C1512:I1512"/>
    <mergeCell ref="D1514:I1514"/>
    <mergeCell ref="C1517:I1517"/>
    <mergeCell ref="D1519:I1519"/>
    <mergeCell ref="C1522:I1522"/>
    <mergeCell ref="C1526:I1526"/>
    <mergeCell ref="C1527:I1527"/>
    <mergeCell ref="C1528:I1528"/>
    <mergeCell ref="C1529:I1529"/>
    <mergeCell ref="C1530:I1530"/>
    <mergeCell ref="C1531:I1531"/>
    <mergeCell ref="C1532:I1532"/>
    <mergeCell ref="C1533:I1533"/>
    <mergeCell ref="C1534:I1534"/>
    <mergeCell ref="C1535:I1535"/>
    <mergeCell ref="C1536:I1536"/>
    <mergeCell ref="C1537:I1537"/>
    <mergeCell ref="C1538:I1538"/>
    <mergeCell ref="C1539:I1539"/>
    <mergeCell ref="C1540:I1540"/>
    <mergeCell ref="C1541:I1541"/>
    <mergeCell ref="C1542:I1542"/>
    <mergeCell ref="C1543:I1543"/>
    <mergeCell ref="C1544:I1544"/>
    <mergeCell ref="A1548:I1548"/>
    <mergeCell ref="D1550:I1550"/>
    <mergeCell ref="C1553:I1553"/>
    <mergeCell ref="D1555:I1555"/>
    <mergeCell ref="D1556:I1556"/>
    <mergeCell ref="D1557:I1557"/>
    <mergeCell ref="D1558:I1558"/>
    <mergeCell ref="D1559:I1559"/>
    <mergeCell ref="C1561:I1561"/>
    <mergeCell ref="D1563:I1563"/>
    <mergeCell ref="C1566:I1566"/>
    <mergeCell ref="D1568:I1568"/>
    <mergeCell ref="C1571:I1571"/>
    <mergeCell ref="D1573:I1573"/>
    <mergeCell ref="C1576:I1576"/>
    <mergeCell ref="D1578:I1578"/>
    <mergeCell ref="D1579:I1579"/>
    <mergeCell ref="D1580:I1580"/>
    <mergeCell ref="D1581:I1581"/>
    <mergeCell ref="D1582:I1582"/>
    <mergeCell ref="C1584:I1584"/>
    <mergeCell ref="D1586:I1586"/>
    <mergeCell ref="D1587:I1587"/>
    <mergeCell ref="D1588:I1588"/>
    <mergeCell ref="D1589:I1589"/>
    <mergeCell ref="C1591:I1591"/>
    <mergeCell ref="D1593:I1593"/>
    <mergeCell ref="D1594:I1594"/>
    <mergeCell ref="D1595:I1595"/>
    <mergeCell ref="D1596:I1596"/>
    <mergeCell ref="D1597:I1597"/>
    <mergeCell ref="D1598:I1598"/>
    <mergeCell ref="D1599:I1599"/>
    <mergeCell ref="D1600:I1600"/>
    <mergeCell ref="D1601:I1601"/>
    <mergeCell ref="D1602:I1602"/>
    <mergeCell ref="D1603:I1603"/>
    <mergeCell ref="D1604:I1604"/>
    <mergeCell ref="D1605:I1605"/>
    <mergeCell ref="C1607:I1607"/>
    <mergeCell ref="D1609:I1609"/>
    <mergeCell ref="D1610:I1610"/>
    <mergeCell ref="D1611:I1611"/>
    <mergeCell ref="D1612:I1612"/>
    <mergeCell ref="D1613:I1613"/>
    <mergeCell ref="D1614:I1614"/>
    <mergeCell ref="D1615:I1615"/>
    <mergeCell ref="C1617:I1617"/>
    <mergeCell ref="D1619:I1619"/>
    <mergeCell ref="C1622:I1622"/>
    <mergeCell ref="D1624:I1624"/>
    <mergeCell ref="D1625:I1625"/>
    <mergeCell ref="D1626:I1626"/>
    <mergeCell ref="D1627:I1627"/>
    <mergeCell ref="D1628:I1628"/>
    <mergeCell ref="C1630:I1630"/>
    <mergeCell ref="D1632:I1632"/>
    <mergeCell ref="D1633:I1633"/>
    <mergeCell ref="D1634:I1634"/>
    <mergeCell ref="D1635:I1635"/>
    <mergeCell ref="C1637:I1637"/>
    <mergeCell ref="D1639:I1639"/>
    <mergeCell ref="C1642:I1642"/>
    <mergeCell ref="D1644:I1644"/>
    <mergeCell ref="C1647:I1647"/>
    <mergeCell ref="D1649:I1649"/>
    <mergeCell ref="C1652:I1652"/>
    <mergeCell ref="D1654:I1654"/>
    <mergeCell ref="D1655:I1655"/>
    <mergeCell ref="D1656:I1656"/>
    <mergeCell ref="D1657:I1657"/>
    <mergeCell ref="D1658:I1658"/>
    <mergeCell ref="D1659:I1659"/>
    <mergeCell ref="D1660:I1660"/>
    <mergeCell ref="C1662:I1662"/>
    <mergeCell ref="D1664:I1664"/>
    <mergeCell ref="D1665:I1665"/>
    <mergeCell ref="D1666:I1666"/>
    <mergeCell ref="D1667:I1667"/>
    <mergeCell ref="C1669:I1669"/>
    <mergeCell ref="D1671:I1671"/>
    <mergeCell ref="C1674:I1674"/>
    <mergeCell ref="D1676:I1676"/>
    <mergeCell ref="D1677:I1677"/>
    <mergeCell ref="D1678:I1678"/>
    <mergeCell ref="D1679:I1679"/>
    <mergeCell ref="D1680:I1680"/>
    <mergeCell ref="D1681:I1681"/>
    <mergeCell ref="D1682:I1682"/>
    <mergeCell ref="D1683:I1683"/>
    <mergeCell ref="D1684:I1684"/>
    <mergeCell ref="D1685:I1685"/>
    <mergeCell ref="D1686:I1686"/>
    <mergeCell ref="C1688:I1688"/>
    <mergeCell ref="D1690:I1690"/>
    <mergeCell ref="C1693:I1693"/>
    <mergeCell ref="C1697:I1697"/>
    <mergeCell ref="C1698:I1698"/>
    <mergeCell ref="C1699:I1699"/>
    <mergeCell ref="C1700:I1700"/>
    <mergeCell ref="C1701:I1701"/>
    <mergeCell ref="C1702:I1702"/>
    <mergeCell ref="C1703:I1703"/>
    <mergeCell ref="C1704:I1704"/>
    <mergeCell ref="C1705:I1705"/>
    <mergeCell ref="C1706:I1706"/>
    <mergeCell ref="C1707:I1707"/>
    <mergeCell ref="C1708:I1708"/>
    <mergeCell ref="C1709:I1709"/>
    <mergeCell ref="C1710:I1710"/>
    <mergeCell ref="C1711:I1711"/>
    <mergeCell ref="C1712:I1712"/>
    <mergeCell ref="C1713:I1713"/>
    <mergeCell ref="C1714:I1714"/>
    <mergeCell ref="C1715:I1715"/>
    <mergeCell ref="C1716:I1716"/>
    <mergeCell ref="C1717:I1717"/>
    <mergeCell ref="C1718:I1718"/>
    <mergeCell ref="C1719:I1719"/>
    <mergeCell ref="C1720:I1720"/>
    <mergeCell ref="C1721:I1721"/>
    <mergeCell ref="C1722:I1722"/>
    <mergeCell ref="C1723:I1723"/>
    <mergeCell ref="C1724:I1724"/>
    <mergeCell ref="C1725:I1725"/>
    <mergeCell ref="C1726:I1726"/>
    <mergeCell ref="C1727:I1727"/>
    <mergeCell ref="C1728:I1728"/>
    <mergeCell ref="C1729:I1729"/>
    <mergeCell ref="A1733:I1733"/>
    <mergeCell ref="D1735:I1735"/>
    <mergeCell ref="C1738:I1738"/>
    <mergeCell ref="D1740:I1740"/>
    <mergeCell ref="D1741:I1741"/>
    <mergeCell ref="D1742:I1742"/>
    <mergeCell ref="D1743:I1743"/>
    <mergeCell ref="D1744:I1744"/>
    <mergeCell ref="C1746:I1746"/>
    <mergeCell ref="D1748:I1748"/>
    <mergeCell ref="C1751:I1751"/>
    <mergeCell ref="D1753:I1753"/>
    <mergeCell ref="D1754:I1754"/>
    <mergeCell ref="D1755:I1755"/>
    <mergeCell ref="D1756:I1756"/>
    <mergeCell ref="D1757:I1757"/>
    <mergeCell ref="D1758:I1758"/>
    <mergeCell ref="D1759:I1759"/>
    <mergeCell ref="D1760:I1760"/>
    <mergeCell ref="D1761:I1761"/>
    <mergeCell ref="D1762:I1762"/>
    <mergeCell ref="D1763:I1763"/>
    <mergeCell ref="D1764:I1764"/>
    <mergeCell ref="D1765:I1765"/>
    <mergeCell ref="D1766:I1766"/>
    <mergeCell ref="D1767:I1767"/>
    <mergeCell ref="D1768:I1768"/>
    <mergeCell ref="C1770:I1770"/>
    <mergeCell ref="D1772:I1772"/>
    <mergeCell ref="C1775:I1775"/>
    <mergeCell ref="D1777:I1777"/>
    <mergeCell ref="D1778:I1778"/>
    <mergeCell ref="D1779:I1779"/>
    <mergeCell ref="D1780:I1780"/>
    <mergeCell ref="D1781:I1781"/>
    <mergeCell ref="D1782:I1782"/>
    <mergeCell ref="C1784:I1784"/>
    <mergeCell ref="D1786:I1786"/>
    <mergeCell ref="D1787:I1787"/>
    <mergeCell ref="D1788:I1788"/>
    <mergeCell ref="D1789:I1789"/>
    <mergeCell ref="C1791:I1791"/>
    <mergeCell ref="D1793:I1793"/>
    <mergeCell ref="D1794:I1794"/>
    <mergeCell ref="D1795:I1795"/>
    <mergeCell ref="D1796:I1796"/>
    <mergeCell ref="D1797:I1797"/>
    <mergeCell ref="D1798:I1798"/>
    <mergeCell ref="C1800:I1800"/>
    <mergeCell ref="D1802:I1802"/>
    <mergeCell ref="D1803:I1803"/>
    <mergeCell ref="D1804:I1804"/>
    <mergeCell ref="C1806:I1806"/>
    <mergeCell ref="D1808:I1808"/>
    <mergeCell ref="D1809:I1809"/>
    <mergeCell ref="D1810:I1810"/>
    <mergeCell ref="D1811:I1811"/>
    <mergeCell ref="D1812:I1812"/>
    <mergeCell ref="D1813:I1813"/>
    <mergeCell ref="D1814:I1814"/>
    <mergeCell ref="D1815:I1815"/>
    <mergeCell ref="D1816:I1816"/>
    <mergeCell ref="D1817:I1817"/>
    <mergeCell ref="D1818:I1818"/>
    <mergeCell ref="D1819:I1819"/>
    <mergeCell ref="D1820:I1820"/>
    <mergeCell ref="D1821:I1821"/>
    <mergeCell ref="D1822:I1822"/>
    <mergeCell ref="C1824:I1824"/>
    <mergeCell ref="D1826:I1826"/>
    <mergeCell ref="D1827:I1827"/>
    <mergeCell ref="D1828:I1828"/>
    <mergeCell ref="D1829:I1829"/>
    <mergeCell ref="D1830:I1830"/>
    <mergeCell ref="C1832:I1832"/>
    <mergeCell ref="D1834:I1834"/>
    <mergeCell ref="C1837:I1837"/>
    <mergeCell ref="D1839:I1839"/>
    <mergeCell ref="C1842:I1842"/>
    <mergeCell ref="D1844:I1844"/>
    <mergeCell ref="D1845:I1845"/>
    <mergeCell ref="D1846:I1846"/>
    <mergeCell ref="D1847:I1847"/>
    <mergeCell ref="C1849:I1849"/>
    <mergeCell ref="D1851:I1851"/>
    <mergeCell ref="D1852:I1852"/>
    <mergeCell ref="D1853:I1853"/>
    <mergeCell ref="D1854:I1854"/>
    <mergeCell ref="C1856:I1856"/>
    <mergeCell ref="D1858:I1858"/>
    <mergeCell ref="D1859:I1859"/>
    <mergeCell ref="D1860:I1860"/>
    <mergeCell ref="D1861:I1861"/>
    <mergeCell ref="D1862:I1862"/>
    <mergeCell ref="D1863:I1863"/>
    <mergeCell ref="D1864:I1864"/>
    <mergeCell ref="D1865:I1865"/>
    <mergeCell ref="D1866:I1866"/>
    <mergeCell ref="D1867:I1867"/>
    <mergeCell ref="D1868:I1868"/>
    <mergeCell ref="D1869:I1869"/>
    <mergeCell ref="C1871:I1871"/>
    <mergeCell ref="D1873:I1873"/>
    <mergeCell ref="D1874:I1874"/>
    <mergeCell ref="D1875:I1875"/>
    <mergeCell ref="D1876:I1876"/>
    <mergeCell ref="D1877:I1877"/>
    <mergeCell ref="C1879:I1879"/>
    <mergeCell ref="D1881:I1881"/>
    <mergeCell ref="D1882:I1882"/>
    <mergeCell ref="D1883:I1883"/>
    <mergeCell ref="D1884:I1884"/>
    <mergeCell ref="D1885:I1885"/>
    <mergeCell ref="D1886:I1886"/>
    <mergeCell ref="D1887:I1887"/>
    <mergeCell ref="D1888:I1888"/>
    <mergeCell ref="D1889:I1889"/>
    <mergeCell ref="D1890:I1890"/>
    <mergeCell ref="D1891:I1891"/>
    <mergeCell ref="C1893:I1893"/>
    <mergeCell ref="D1895:I1895"/>
    <mergeCell ref="D1896:I1896"/>
    <mergeCell ref="D1897:I1897"/>
    <mergeCell ref="D1898:I1898"/>
    <mergeCell ref="C1900:I1900"/>
    <mergeCell ref="D1902:I1902"/>
    <mergeCell ref="D1903:I1903"/>
    <mergeCell ref="D1904:I1904"/>
    <mergeCell ref="D1905:I1905"/>
    <mergeCell ref="D1906:I1906"/>
    <mergeCell ref="D1907:I1907"/>
    <mergeCell ref="D1908:I1908"/>
    <mergeCell ref="D1909:I1909"/>
    <mergeCell ref="D1910:I1910"/>
    <mergeCell ref="D1911:I1911"/>
    <mergeCell ref="C1913:I1913"/>
    <mergeCell ref="D1915:I1915"/>
    <mergeCell ref="C1918:I1918"/>
    <mergeCell ref="C1922:I1922"/>
    <mergeCell ref="C1923:I1923"/>
    <mergeCell ref="C1924:I1924"/>
    <mergeCell ref="C1925:I1925"/>
    <mergeCell ref="C1926:I1926"/>
    <mergeCell ref="C1927:I1927"/>
    <mergeCell ref="C1928:I1928"/>
    <mergeCell ref="C1929:I1929"/>
    <mergeCell ref="C1930:I1930"/>
    <mergeCell ref="C1931:I1931"/>
    <mergeCell ref="C1932:I1932"/>
    <mergeCell ref="C1933:I1933"/>
    <mergeCell ref="C1934:I1934"/>
    <mergeCell ref="C1935:I1935"/>
    <mergeCell ref="C1936:I1936"/>
    <mergeCell ref="C1937:I1937"/>
    <mergeCell ref="C1938:I1938"/>
    <mergeCell ref="C1939:I1939"/>
    <mergeCell ref="C1940:I1940"/>
    <mergeCell ref="C1941:I1941"/>
    <mergeCell ref="C1942:I1942"/>
    <mergeCell ref="C1943:I1943"/>
    <mergeCell ref="C1944:I1944"/>
    <mergeCell ref="C1945:I1945"/>
    <mergeCell ref="C1946:I1946"/>
    <mergeCell ref="C1947:I1947"/>
    <mergeCell ref="C1948:I1948"/>
    <mergeCell ref="C1949:I1949"/>
    <mergeCell ref="C1950:I1950"/>
    <mergeCell ref="C1951:I1951"/>
    <mergeCell ref="C1952:I1952"/>
    <mergeCell ref="C1953:I1953"/>
    <mergeCell ref="C1954:I1954"/>
    <mergeCell ref="C1955:I1955"/>
    <mergeCell ref="A1959:I1959"/>
    <mergeCell ref="D1961:I1961"/>
    <mergeCell ref="C1964:I1964"/>
    <mergeCell ref="D1966:I1966"/>
    <mergeCell ref="C1969:I1969"/>
    <mergeCell ref="D1971:I1971"/>
    <mergeCell ref="C1974:I1974"/>
    <mergeCell ref="C1975:I1975"/>
    <mergeCell ref="D1977:I1977"/>
    <mergeCell ref="C1980:I1980"/>
    <mergeCell ref="D1982:I1982"/>
    <mergeCell ref="C1983:I1983"/>
    <mergeCell ref="C1989:I1989"/>
    <mergeCell ref="C1990:I1990"/>
    <mergeCell ref="C1991:I1991"/>
    <mergeCell ref="C1992:I1992"/>
    <mergeCell ref="C1993:I1993"/>
    <mergeCell ref="C1994:I1994"/>
    <mergeCell ref="A1998:I1998"/>
    <mergeCell ref="D2000:I2000"/>
    <mergeCell ref="C2003:I2003"/>
    <mergeCell ref="D2005:I2005"/>
    <mergeCell ref="C2007:I2007"/>
    <mergeCell ref="D2009:I2009"/>
    <mergeCell ref="C2012:I2012"/>
    <mergeCell ref="C2016:I2016"/>
    <mergeCell ref="C2017:I2017"/>
    <mergeCell ref="C2018:I2018"/>
    <mergeCell ref="C2019:I2019"/>
    <mergeCell ref="C2020:I2020"/>
    <mergeCell ref="C2021:I2021"/>
    <mergeCell ref="C2022:I2022"/>
    <mergeCell ref="C2023:I2023"/>
    <mergeCell ref="C2024:I2024"/>
    <mergeCell ref="A2028:I2028"/>
    <mergeCell ref="D2030:I2030"/>
    <mergeCell ref="C2032:I2032"/>
    <mergeCell ref="D2034:I2034"/>
    <mergeCell ref="D2035:I2035"/>
    <mergeCell ref="D2036:I2036"/>
    <mergeCell ref="D2037:I2037"/>
    <mergeCell ref="C2039:I2039"/>
    <mergeCell ref="D2041:I2041"/>
    <mergeCell ref="C2044:I2044"/>
    <mergeCell ref="D2046:I2046"/>
    <mergeCell ref="C2049:I2049"/>
    <mergeCell ref="D2051:I2051"/>
    <mergeCell ref="C2054:I2054"/>
    <mergeCell ref="D2056:I2056"/>
    <mergeCell ref="C2059:I2059"/>
    <mergeCell ref="D2061:I2061"/>
    <mergeCell ref="C2064:I2064"/>
    <mergeCell ref="D2066:I2066"/>
    <mergeCell ref="C2069:I2069"/>
    <mergeCell ref="D2071:I2071"/>
    <mergeCell ref="C2074:I2074"/>
    <mergeCell ref="D2076:I2076"/>
    <mergeCell ref="C2079:I2079"/>
    <mergeCell ref="D2081:I2081"/>
    <mergeCell ref="C2084:I2084"/>
    <mergeCell ref="D2086:I2086"/>
    <mergeCell ref="C2089:I2089"/>
    <mergeCell ref="D2091:I2091"/>
    <mergeCell ref="C2094:I2094"/>
    <mergeCell ref="D2096:I2096"/>
    <mergeCell ref="C2099:I2099"/>
    <mergeCell ref="D2101:I2101"/>
    <mergeCell ref="C2104:I2104"/>
    <mergeCell ref="D2106:I2106"/>
    <mergeCell ref="C2109:I2109"/>
    <mergeCell ref="C2113:I2113"/>
    <mergeCell ref="C2114:I2114"/>
    <mergeCell ref="C2117:I2117"/>
    <mergeCell ref="C2118:I2118"/>
    <mergeCell ref="C2119:I2119"/>
    <mergeCell ref="C2120:I2120"/>
    <mergeCell ref="C2121:I2121"/>
    <mergeCell ref="A2125:I2125"/>
    <mergeCell ref="D2127:I2127"/>
    <mergeCell ref="C2129:I2129"/>
    <mergeCell ref="D2131:I2131"/>
    <mergeCell ref="D2132:I2132"/>
    <mergeCell ref="D2133:I2133"/>
    <mergeCell ref="D2134:I2134"/>
    <mergeCell ref="C2136:I2136"/>
    <mergeCell ref="D2138:I2138"/>
    <mergeCell ref="C2141:I2141"/>
    <mergeCell ref="D2143:I2143"/>
    <mergeCell ref="C2146:I2146"/>
    <mergeCell ref="D2148:I2148"/>
    <mergeCell ref="C2151:I2151"/>
    <mergeCell ref="D2153:I2153"/>
    <mergeCell ref="C2156:I2156"/>
    <mergeCell ref="D2158:I2158"/>
    <mergeCell ref="C2161:I2161"/>
    <mergeCell ref="D2163:I2163"/>
    <mergeCell ref="C2166:I2166"/>
    <mergeCell ref="D2168:I2168"/>
    <mergeCell ref="C2171:I2171"/>
    <mergeCell ref="D2173:I2173"/>
    <mergeCell ref="C2176:I2176"/>
    <mergeCell ref="D2178:I2178"/>
    <mergeCell ref="C2181:I2181"/>
    <mergeCell ref="D2183:I2183"/>
    <mergeCell ref="C2186:I2186"/>
    <mergeCell ref="D2188:I2188"/>
    <mergeCell ref="C2191:I2191"/>
    <mergeCell ref="D2193:I2193"/>
    <mergeCell ref="C2196:I2196"/>
    <mergeCell ref="D2198:I2198"/>
    <mergeCell ref="C2201:I2201"/>
    <mergeCell ref="C2205:I2205"/>
    <mergeCell ref="C2206:I2206"/>
    <mergeCell ref="C2209:I2209"/>
    <mergeCell ref="C2210:I2210"/>
    <mergeCell ref="C2211:I2211"/>
    <mergeCell ref="C2212:I2212"/>
    <mergeCell ref="C2213:I2213"/>
    <mergeCell ref="A2217:I2217"/>
    <mergeCell ref="D2219:I2219"/>
    <mergeCell ref="C2221:I2221"/>
    <mergeCell ref="D2223:I2223"/>
    <mergeCell ref="C2226:I2226"/>
    <mergeCell ref="D2228:I2228"/>
    <mergeCell ref="C2231:I2231"/>
    <mergeCell ref="D2233:I2233"/>
    <mergeCell ref="C2236:I2236"/>
    <mergeCell ref="D2238:I2238"/>
    <mergeCell ref="C2241:I2241"/>
    <mergeCell ref="D2243:I2243"/>
    <mergeCell ref="C2246:I2246"/>
    <mergeCell ref="D2248:I2248"/>
    <mergeCell ref="C2251:I2251"/>
    <mergeCell ref="D2253:I2253"/>
    <mergeCell ref="C2256:I2256"/>
    <mergeCell ref="D2258:I2258"/>
    <mergeCell ref="C2261:I2261"/>
    <mergeCell ref="D2263:I2263"/>
    <mergeCell ref="C2266:I2266"/>
    <mergeCell ref="C2270:I2270"/>
    <mergeCell ref="C2271:I2271"/>
    <mergeCell ref="C2272:I2272"/>
    <mergeCell ref="C2273:I2273"/>
    <mergeCell ref="C2274:I2274"/>
    <mergeCell ref="C2275:I2275"/>
    <mergeCell ref="A2279:I2279"/>
    <mergeCell ref="D2281:I2281"/>
    <mergeCell ref="C2283:I2283"/>
    <mergeCell ref="D2285:I2285"/>
    <mergeCell ref="C2287:I2287"/>
    <mergeCell ref="D2289:I2289"/>
    <mergeCell ref="D2290:I2290"/>
    <mergeCell ref="D2291:I2291"/>
    <mergeCell ref="D2292:I2292"/>
    <mergeCell ref="D2293:I2293"/>
    <mergeCell ref="D2294:I2294"/>
    <mergeCell ref="D2295:I2295"/>
    <mergeCell ref="D2296:I2296"/>
    <mergeCell ref="D2297:I2297"/>
    <mergeCell ref="C2299:I2299"/>
    <mergeCell ref="D2301:I2301"/>
    <mergeCell ref="C2304:I2304"/>
    <mergeCell ref="C2308:I2308"/>
    <mergeCell ref="C2311:I2311"/>
    <mergeCell ref="C2312:I2312"/>
    <mergeCell ref="C2313:I2313"/>
    <mergeCell ref="C2314:I2314"/>
    <mergeCell ref="C2315:I2315"/>
    <mergeCell ref="C2316:I2316"/>
    <mergeCell ref="C2317:I2317"/>
    <mergeCell ref="C2318:I2318"/>
    <mergeCell ref="A2322:I2322"/>
    <mergeCell ref="D2324:I2324"/>
    <mergeCell ref="D2329:I2329"/>
    <mergeCell ref="C2332:I2332"/>
    <mergeCell ref="C2336:I2336"/>
    <mergeCell ref="C2339:I2339"/>
    <mergeCell ref="C2340:I2340"/>
    <mergeCell ref="C2341:I2341"/>
    <mergeCell ref="A2345:I2345"/>
    <mergeCell ref="D2347:I2347"/>
    <mergeCell ref="C2349:I2349"/>
    <mergeCell ref="D2351:I2351"/>
    <mergeCell ref="D2352:I2352"/>
    <mergeCell ref="D2353:I2353"/>
    <mergeCell ref="D2354:I2354"/>
    <mergeCell ref="C2356:I2356"/>
    <mergeCell ref="D2358:I2358"/>
    <mergeCell ref="C2361:I2361"/>
    <mergeCell ref="D2363:I2363"/>
    <mergeCell ref="C2366:I2366"/>
    <mergeCell ref="D2368:I2368"/>
    <mergeCell ref="C2371:I2371"/>
    <mergeCell ref="D2373:I2373"/>
    <mergeCell ref="D2374:I2374"/>
    <mergeCell ref="D2375:I2375"/>
    <mergeCell ref="D2376:I2376"/>
    <mergeCell ref="D2377:I2377"/>
    <mergeCell ref="C2379:I2379"/>
    <mergeCell ref="C2383:I2383"/>
    <mergeCell ref="C2384:I2384"/>
    <mergeCell ref="C2385:I2385"/>
    <mergeCell ref="A2389:I2389"/>
    <mergeCell ref="D2391:I2391"/>
    <mergeCell ref="D2392:I2392"/>
    <mergeCell ref="D2393:I2393"/>
    <mergeCell ref="D2394:I2394"/>
    <mergeCell ref="D2395:I2395"/>
    <mergeCell ref="D2396:I2396"/>
    <mergeCell ref="D2397:I2397"/>
    <mergeCell ref="D2398:I2398"/>
    <mergeCell ref="D2399:I2399"/>
    <mergeCell ref="D2400:I2400"/>
    <mergeCell ref="D2401:I2401"/>
    <mergeCell ref="D2402:I2402"/>
    <mergeCell ref="C2404:I2404"/>
    <mergeCell ref="D2406:I2406"/>
    <mergeCell ref="C2407:I2407"/>
    <mergeCell ref="D2409:I2409"/>
    <mergeCell ref="C2410:I2410"/>
    <mergeCell ref="D2412:I2412"/>
    <mergeCell ref="C2414:I2414"/>
    <mergeCell ref="D2416:I2416"/>
    <mergeCell ref="C2418:I2418"/>
    <mergeCell ref="D2420:I2420"/>
    <mergeCell ref="D2421:I2421"/>
    <mergeCell ref="D2422:I2422"/>
    <mergeCell ref="D2423:I2423"/>
    <mergeCell ref="C2425:I2425"/>
    <mergeCell ref="D2427:I2427"/>
    <mergeCell ref="D2428:I2428"/>
    <mergeCell ref="D2429:I2429"/>
    <mergeCell ref="D2430:I2430"/>
    <mergeCell ref="C2432:I2432"/>
    <mergeCell ref="D2434:I2434"/>
    <mergeCell ref="D2435:I2435"/>
    <mergeCell ref="D2436:I2436"/>
    <mergeCell ref="D2437:I2437"/>
    <mergeCell ref="D2438:I2438"/>
    <mergeCell ref="D2439:I2439"/>
    <mergeCell ref="D2440:I2440"/>
    <mergeCell ref="D2441:I2441"/>
    <mergeCell ref="D2442:I2442"/>
    <mergeCell ref="C2444:I2444"/>
    <mergeCell ref="D2446:I2446"/>
    <mergeCell ref="D2447:I2447"/>
    <mergeCell ref="D2448:I2448"/>
    <mergeCell ref="D2449:I2449"/>
    <mergeCell ref="D2450:I2450"/>
    <mergeCell ref="D2451:I2451"/>
    <mergeCell ref="C2453:I2453"/>
    <mergeCell ref="D2455:I2455"/>
    <mergeCell ref="C2456:I2456"/>
    <mergeCell ref="C2460:I2460"/>
    <mergeCell ref="C2461:I2461"/>
    <mergeCell ref="C2462:I2462"/>
    <mergeCell ref="C2463:I2463"/>
    <mergeCell ref="C2464:I2464"/>
    <mergeCell ref="C2465:I2465"/>
    <mergeCell ref="C2466:I2466"/>
    <mergeCell ref="C2467:I2467"/>
    <mergeCell ref="C2468:I2468"/>
    <mergeCell ref="C2469:I2469"/>
    <mergeCell ref="C2470:I2470"/>
    <mergeCell ref="C2471:I2471"/>
    <mergeCell ref="C2472:I2472"/>
    <mergeCell ref="C2473:I2473"/>
    <mergeCell ref="C2474:I2474"/>
    <mergeCell ref="C2475:I2475"/>
    <mergeCell ref="C2476:I2476"/>
    <mergeCell ref="C2477:I2477"/>
    <mergeCell ref="A2481:I2481"/>
    <mergeCell ref="D2483:I2483"/>
    <mergeCell ref="C2485:I2485"/>
    <mergeCell ref="D2487:I2487"/>
    <mergeCell ref="C2489:I2489"/>
    <mergeCell ref="D2491:I2491"/>
    <mergeCell ref="D2492:I2492"/>
    <mergeCell ref="D2493:I2493"/>
    <mergeCell ref="D2494:I2494"/>
    <mergeCell ref="C2496:I2496"/>
    <mergeCell ref="D2498:I2498"/>
    <mergeCell ref="C2501:I2501"/>
    <mergeCell ref="D2503:I2503"/>
    <mergeCell ref="D2504:I2504"/>
    <mergeCell ref="D2505:I2505"/>
    <mergeCell ref="D2506:I2506"/>
    <mergeCell ref="D2507:I2507"/>
    <mergeCell ref="D2508:I2508"/>
    <mergeCell ref="D2509:I2509"/>
    <mergeCell ref="D2510:I2510"/>
    <mergeCell ref="D2511:I2511"/>
    <mergeCell ref="D2512:I2512"/>
    <mergeCell ref="D2513:I2513"/>
    <mergeCell ref="C2515:I2515"/>
    <mergeCell ref="D2517:I2517"/>
    <mergeCell ref="D2518:I2518"/>
    <mergeCell ref="D2519:I2519"/>
    <mergeCell ref="D2520:I2520"/>
    <mergeCell ref="D2521:I2521"/>
    <mergeCell ref="D2522:I2522"/>
    <mergeCell ref="D2523:I2523"/>
    <mergeCell ref="D2524:I2524"/>
    <mergeCell ref="C2526:I2526"/>
    <mergeCell ref="D2528:I2528"/>
    <mergeCell ref="D2529:I2529"/>
    <mergeCell ref="D2530:I2530"/>
    <mergeCell ref="D2531:I2531"/>
    <mergeCell ref="D2532:I2532"/>
    <mergeCell ref="D2533:I2533"/>
    <mergeCell ref="D2534:I2534"/>
    <mergeCell ref="D2535:I2535"/>
    <mergeCell ref="D2536:I2536"/>
    <mergeCell ref="D2537:I2537"/>
    <mergeCell ref="D2538:I2538"/>
    <mergeCell ref="C2540:I2540"/>
    <mergeCell ref="D2542:I2542"/>
    <mergeCell ref="D2543:I2543"/>
    <mergeCell ref="D2544:I2544"/>
    <mergeCell ref="D2545:I2545"/>
    <mergeCell ref="D2546:I2546"/>
    <mergeCell ref="D2547:I2547"/>
    <mergeCell ref="D2548:I2548"/>
    <mergeCell ref="D2549:I2549"/>
    <mergeCell ref="C2551:I2551"/>
    <mergeCell ref="D2553:I2553"/>
    <mergeCell ref="D2554:I2554"/>
    <mergeCell ref="D2555:I2555"/>
    <mergeCell ref="D2556:I2556"/>
    <mergeCell ref="C2558:I2558"/>
    <mergeCell ref="D2560:I2560"/>
    <mergeCell ref="C2563:I2563"/>
    <mergeCell ref="D2565:I2565"/>
    <mergeCell ref="D2566:I2566"/>
    <mergeCell ref="D2567:I2567"/>
    <mergeCell ref="D2568:I2568"/>
    <mergeCell ref="D2569:I2569"/>
    <mergeCell ref="D2570:I2570"/>
    <mergeCell ref="D2571:I2571"/>
    <mergeCell ref="D2572:I2572"/>
    <mergeCell ref="C2574:I2574"/>
    <mergeCell ref="C2578:I2578"/>
    <mergeCell ref="C2579:I2579"/>
    <mergeCell ref="C2580:I2580"/>
    <mergeCell ref="C2581:I2581"/>
    <mergeCell ref="C2582:I2582"/>
    <mergeCell ref="C2583:I2583"/>
    <mergeCell ref="C2584:I2584"/>
    <mergeCell ref="C2585:I2585"/>
    <mergeCell ref="C2586:I2586"/>
    <mergeCell ref="A2590:I2590"/>
    <mergeCell ref="D2592:I2592"/>
    <mergeCell ref="C2594:I2594"/>
    <mergeCell ref="D2596:I2596"/>
    <mergeCell ref="C2598:I2598"/>
    <mergeCell ref="D2600:I2600"/>
    <mergeCell ref="D2601:I2601"/>
    <mergeCell ref="D2602:I2602"/>
    <mergeCell ref="D2603:I2603"/>
    <mergeCell ref="C2605:I2605"/>
    <mergeCell ref="D2607:I2607"/>
    <mergeCell ref="C2610:I2610"/>
    <mergeCell ref="D2612:I2612"/>
    <mergeCell ref="C2613:I2613"/>
    <mergeCell ref="D2615:I2615"/>
    <mergeCell ref="D2616:I2616"/>
    <mergeCell ref="D2617:I2617"/>
    <mergeCell ref="D2618:I2618"/>
    <mergeCell ref="C2620:I2620"/>
    <mergeCell ref="D2622:I2622"/>
    <mergeCell ref="D2623:I2623"/>
    <mergeCell ref="D2624:I2624"/>
    <mergeCell ref="D2625:I2625"/>
    <mergeCell ref="D2626:I2626"/>
    <mergeCell ref="D2627:I2627"/>
    <mergeCell ref="C2629:I2629"/>
    <mergeCell ref="D2631:I2631"/>
    <mergeCell ref="D2632:I2632"/>
    <mergeCell ref="D2633:I2633"/>
    <mergeCell ref="D2634:I2634"/>
    <mergeCell ref="D2635:I2635"/>
    <mergeCell ref="D2636:I2636"/>
    <mergeCell ref="D2637:I2637"/>
    <mergeCell ref="D2638:I2638"/>
    <mergeCell ref="D2639:I2639"/>
    <mergeCell ref="D2640:I2640"/>
    <mergeCell ref="D2641:I2641"/>
    <mergeCell ref="D2642:I2642"/>
    <mergeCell ref="C2644:I2644"/>
    <mergeCell ref="C2648:I2648"/>
    <mergeCell ref="C2649:I2649"/>
    <mergeCell ref="C2650:I2650"/>
    <mergeCell ref="C2651:I2651"/>
    <mergeCell ref="C2652:I2652"/>
    <mergeCell ref="C2653:I2653"/>
    <mergeCell ref="A2657:I2657"/>
    <mergeCell ref="D2659:I2659"/>
    <mergeCell ref="C2662:I2662"/>
    <mergeCell ref="D2664:I2664"/>
    <mergeCell ref="D2665:I2665"/>
    <mergeCell ref="D2666:I2666"/>
    <mergeCell ref="D2667:I2667"/>
    <mergeCell ref="D2668:I2668"/>
    <mergeCell ref="D2669:I2669"/>
    <mergeCell ref="D2670:I2670"/>
    <mergeCell ref="C2672:I2672"/>
    <mergeCell ref="C2673:I2673"/>
    <mergeCell ref="D2675:I2675"/>
    <mergeCell ref="D2676:I2676"/>
    <mergeCell ref="D2677:I2677"/>
    <mergeCell ref="D2678:I2678"/>
    <mergeCell ref="D2679:I2679"/>
    <mergeCell ref="D2680:I2680"/>
    <mergeCell ref="D2681:I2681"/>
    <mergeCell ref="D2682:I2682"/>
    <mergeCell ref="D2683:I2683"/>
    <mergeCell ref="D2684:I2684"/>
    <mergeCell ref="D2685:I2685"/>
    <mergeCell ref="D2686:I2686"/>
    <mergeCell ref="D2687:I2687"/>
    <mergeCell ref="D2688:I2688"/>
    <mergeCell ref="D2689:I2689"/>
    <mergeCell ref="D2690:I2690"/>
    <mergeCell ref="C2692:I2692"/>
    <mergeCell ref="C2693:I2693"/>
    <mergeCell ref="D2695:I2695"/>
    <mergeCell ref="D2696:I2696"/>
    <mergeCell ref="D2697:I2697"/>
    <mergeCell ref="D2698:I2698"/>
    <mergeCell ref="D2699:I2699"/>
    <mergeCell ref="D2700:I2700"/>
    <mergeCell ref="C2702:I2702"/>
    <mergeCell ref="C2703:I2703"/>
    <mergeCell ref="D2705:I2705"/>
    <mergeCell ref="D2706:I2706"/>
    <mergeCell ref="D2707:I2707"/>
    <mergeCell ref="D2708:I2708"/>
    <mergeCell ref="D2709:I2709"/>
    <mergeCell ref="C2711:I2711"/>
    <mergeCell ref="C2712:I2712"/>
    <mergeCell ref="D2714:I2714"/>
    <mergeCell ref="D2715:I2715"/>
    <mergeCell ref="D2716:I2716"/>
    <mergeCell ref="D2717:I2717"/>
    <mergeCell ref="C2719:I2719"/>
    <mergeCell ref="C2720:I2720"/>
    <mergeCell ref="D2722:I2722"/>
    <mergeCell ref="D2723:I2723"/>
    <mergeCell ref="D2724:I2724"/>
    <mergeCell ref="D2725:I2725"/>
    <mergeCell ref="D2726:I2726"/>
    <mergeCell ref="C2728:I2728"/>
    <mergeCell ref="C2729:I2729"/>
    <mergeCell ref="D2731:I2731"/>
    <mergeCell ref="D2732:I2732"/>
    <mergeCell ref="D2733:I2733"/>
    <mergeCell ref="D2734:I2734"/>
    <mergeCell ref="D2735:I2735"/>
    <mergeCell ref="D2736:I2736"/>
    <mergeCell ref="C2738:I2738"/>
    <mergeCell ref="C2739:I2739"/>
    <mergeCell ref="D2741:I2741"/>
    <mergeCell ref="D2742:I2742"/>
    <mergeCell ref="D2743:I2743"/>
    <mergeCell ref="D2744:I2744"/>
    <mergeCell ref="D2745:I2745"/>
    <mergeCell ref="D2746:I2746"/>
    <mergeCell ref="D2747:I2747"/>
    <mergeCell ref="C2749:I2749"/>
    <mergeCell ref="C2750:I2750"/>
    <mergeCell ref="D2752:I2752"/>
    <mergeCell ref="D2753:I2753"/>
    <mergeCell ref="D2754:I2754"/>
    <mergeCell ref="C2756:I2756"/>
    <mergeCell ref="C2757:I2757"/>
    <mergeCell ref="D2759:I2759"/>
    <mergeCell ref="D2760:I2760"/>
    <mergeCell ref="D2761:I2761"/>
    <mergeCell ref="C2763:I2763"/>
    <mergeCell ref="C2764:I2764"/>
    <mergeCell ref="C2768:I2768"/>
    <mergeCell ref="A2772:I2772"/>
    <mergeCell ref="D2774:I2774"/>
    <mergeCell ref="D2775:I2775"/>
    <mergeCell ref="D2776:I2776"/>
    <mergeCell ref="D2777:I2777"/>
    <mergeCell ref="C2779:I2779"/>
    <mergeCell ref="D2781:I2781"/>
    <mergeCell ref="C2783:I2783"/>
    <mergeCell ref="D2785:I2785"/>
    <mergeCell ref="D2786:I2786"/>
    <mergeCell ref="D2787:I2787"/>
    <mergeCell ref="D2788:I2788"/>
    <mergeCell ref="D2789:I2789"/>
    <mergeCell ref="C2791:I2791"/>
    <mergeCell ref="B2793:I2793"/>
    <mergeCell ref="D2794:I2794"/>
    <mergeCell ref="C2798:I2798"/>
    <mergeCell ref="C2799:I2799"/>
    <mergeCell ref="D2801:I2801"/>
    <mergeCell ref="C2805:I2805"/>
    <mergeCell ref="C2806:I2806"/>
    <mergeCell ref="D2808:I2808"/>
    <mergeCell ref="C2812:I2812"/>
    <mergeCell ref="C2813:I2813"/>
    <mergeCell ref="D2815:I2815"/>
    <mergeCell ref="C2819:I2819"/>
    <mergeCell ref="C2820:I2820"/>
    <mergeCell ref="D2822:I2822"/>
    <mergeCell ref="C2826:I2826"/>
    <mergeCell ref="C2827:I2827"/>
    <mergeCell ref="B2829:I2829"/>
    <mergeCell ref="D2830:I2830"/>
    <mergeCell ref="C2834:I2834"/>
    <mergeCell ref="C2835:I2835"/>
    <mergeCell ref="D2837:I2837"/>
    <mergeCell ref="D2838:I2838"/>
    <mergeCell ref="D2839:I2839"/>
    <mergeCell ref="D2840:I2840"/>
    <mergeCell ref="D2841:I2841"/>
    <mergeCell ref="C2843:I2843"/>
    <mergeCell ref="C2844:I2844"/>
    <mergeCell ref="D2846:I2846"/>
    <mergeCell ref="D2847:I2847"/>
    <mergeCell ref="D2848:I2848"/>
    <mergeCell ref="D2849:I2849"/>
    <mergeCell ref="C2851:I2851"/>
    <mergeCell ref="C2852:I2852"/>
    <mergeCell ref="D2854:I2854"/>
    <mergeCell ref="D2855:I2855"/>
    <mergeCell ref="D2856:I2856"/>
    <mergeCell ref="D2857:I2857"/>
    <mergeCell ref="C2859:I2859"/>
    <mergeCell ref="C2860:I2860"/>
    <mergeCell ref="D2862:I2862"/>
    <mergeCell ref="C2865:I2865"/>
    <mergeCell ref="C2866:I2866"/>
    <mergeCell ref="D2868:I2868"/>
    <mergeCell ref="C2871:I2871"/>
    <mergeCell ref="C2872:I2872"/>
    <mergeCell ref="D2874:I2874"/>
    <mergeCell ref="C2877:I2877"/>
    <mergeCell ref="C2878:I2878"/>
    <mergeCell ref="B2880:I2880"/>
    <mergeCell ref="D2881:I2881"/>
    <mergeCell ref="D2882:I2882"/>
    <mergeCell ref="D2883:I2883"/>
    <mergeCell ref="D2884:I2884"/>
    <mergeCell ref="D2885:I2885"/>
    <mergeCell ref="C2887:I2887"/>
    <mergeCell ref="C2888:I2888"/>
    <mergeCell ref="D2890:I2890"/>
    <mergeCell ref="D2891:I2891"/>
    <mergeCell ref="D2892:I2892"/>
    <mergeCell ref="D2893:I2893"/>
    <mergeCell ref="D2894:I2894"/>
    <mergeCell ref="D2895:I2895"/>
    <mergeCell ref="C2897:I2897"/>
    <mergeCell ref="C2898:I2898"/>
    <mergeCell ref="D2900:I2900"/>
    <mergeCell ref="D2901:I2901"/>
    <mergeCell ref="D2902:I2902"/>
    <mergeCell ref="D2903:I2903"/>
    <mergeCell ref="D2904:I2904"/>
    <mergeCell ref="D2905:I2905"/>
    <mergeCell ref="D2906:I2906"/>
    <mergeCell ref="C2908:I2908"/>
    <mergeCell ref="C2909:I2909"/>
    <mergeCell ref="D2911:I2911"/>
    <mergeCell ref="D2912:I2912"/>
    <mergeCell ref="D2913:I2913"/>
    <mergeCell ref="D2914:I2914"/>
    <mergeCell ref="D2915:I2915"/>
    <mergeCell ref="D2916:I2916"/>
    <mergeCell ref="D2917:I2917"/>
    <mergeCell ref="D2918:I2918"/>
    <mergeCell ref="D2919:I2919"/>
    <mergeCell ref="C2921:I2921"/>
    <mergeCell ref="C2922:I2922"/>
    <mergeCell ref="B2924:I2924"/>
    <mergeCell ref="D2925:I2925"/>
    <mergeCell ref="C2929:I2929"/>
    <mergeCell ref="C2930:I2930"/>
    <mergeCell ref="D2932:I2932"/>
    <mergeCell ref="C2936:I2936"/>
    <mergeCell ref="C2937:I2937"/>
    <mergeCell ref="C2941:I2941"/>
    <mergeCell ref="A2945:I2945"/>
    <mergeCell ref="D2947:I2947"/>
    <mergeCell ref="C2950:I2950"/>
    <mergeCell ref="D2952:I2952"/>
    <mergeCell ref="C2953:I2953"/>
    <mergeCell ref="D2955:I2955"/>
    <mergeCell ref="D2956:I2956"/>
    <mergeCell ref="D2957:I2957"/>
    <mergeCell ref="D2958:I2958"/>
    <mergeCell ref="D2959:I2959"/>
    <mergeCell ref="D2960:I2960"/>
    <mergeCell ref="D2961:I2961"/>
    <mergeCell ref="C2963:I2963"/>
    <mergeCell ref="A2968:I2968"/>
    <mergeCell ref="D2970:I2970"/>
    <mergeCell ref="C2973:I2973"/>
    <mergeCell ref="D2975:I2975"/>
    <mergeCell ref="D2976:I2976"/>
    <mergeCell ref="D2977:I2977"/>
    <mergeCell ref="D2978:I2978"/>
    <mergeCell ref="D2979:I2979"/>
    <mergeCell ref="D2980:I2980"/>
    <mergeCell ref="D2981:I2981"/>
    <mergeCell ref="D2982:I2982"/>
    <mergeCell ref="C2984:I2984"/>
    <mergeCell ref="A2989:I2989"/>
    <mergeCell ref="D2991:I2991"/>
    <mergeCell ref="C2994:I2994"/>
    <mergeCell ref="D2996:I2996"/>
    <mergeCell ref="C2997:I2997"/>
    <mergeCell ref="D2999:I2999"/>
    <mergeCell ref="D3000:I3000"/>
    <mergeCell ref="D3001:I3001"/>
    <mergeCell ref="D3002:I3002"/>
    <mergeCell ref="D3003:I3003"/>
    <mergeCell ref="D3004:I3004"/>
    <mergeCell ref="D3005:I3005"/>
    <mergeCell ref="D3006:I3006"/>
    <mergeCell ref="C3008:I3008"/>
    <mergeCell ref="D3010:I3010"/>
    <mergeCell ref="C3011:I3011"/>
    <mergeCell ref="A3016:I3016"/>
    <mergeCell ref="D3018:I3018"/>
    <mergeCell ref="C3020:I3020"/>
    <mergeCell ref="D3022:I3022"/>
    <mergeCell ref="C3025:I3025"/>
    <mergeCell ref="A3030:I3030"/>
    <mergeCell ref="D3032:I3032"/>
    <mergeCell ref="D3033:I3033"/>
    <mergeCell ref="D3034:I3034"/>
    <mergeCell ref="D3035:I3035"/>
    <mergeCell ref="D3036:I3036"/>
    <mergeCell ref="C3038:I3038"/>
    <mergeCell ref="D3040:I3040"/>
    <mergeCell ref="D3041:I3041"/>
    <mergeCell ref="D3042:I3042"/>
    <mergeCell ref="D3043:I3043"/>
    <mergeCell ref="D3044:I3044"/>
    <mergeCell ref="C3046:I3046"/>
    <mergeCell ref="D3048:I3048"/>
    <mergeCell ref="D3049:I3049"/>
    <mergeCell ref="D3050:I3050"/>
    <mergeCell ref="D3051:I3051"/>
    <mergeCell ref="D3052:I3052"/>
    <mergeCell ref="C3054:I3054"/>
    <mergeCell ref="D3056:I3056"/>
    <mergeCell ref="D3057:I3057"/>
    <mergeCell ref="D3058:I3058"/>
    <mergeCell ref="D3059:I3059"/>
    <mergeCell ref="D3060:I3060"/>
    <mergeCell ref="C3062:I3062"/>
    <mergeCell ref="A3067:I3067"/>
    <mergeCell ref="D3069:I3069"/>
    <mergeCell ref="D3070:I3070"/>
    <mergeCell ref="D3071:I3071"/>
    <mergeCell ref="D3072:I3072"/>
    <mergeCell ref="C3074:I3074"/>
    <mergeCell ref="D3076:I3076"/>
    <mergeCell ref="D3077:I3077"/>
    <mergeCell ref="D3078:I3078"/>
    <mergeCell ref="D3079:I3079"/>
    <mergeCell ref="C3081:I3081"/>
    <mergeCell ref="D3083:I3083"/>
    <mergeCell ref="D3084:I3084"/>
    <mergeCell ref="D3085:I3085"/>
    <mergeCell ref="D3086:I3086"/>
    <mergeCell ref="C3088:I3088"/>
    <mergeCell ref="D3090:I3090"/>
    <mergeCell ref="D3091:I3091"/>
    <mergeCell ref="D3092:I3092"/>
    <mergeCell ref="D3093:I3093"/>
    <mergeCell ref="C3095:I3095"/>
    <mergeCell ref="D3097:I3097"/>
    <mergeCell ref="D3098:I3098"/>
    <mergeCell ref="D3099:I3099"/>
    <mergeCell ref="D3100:I3100"/>
    <mergeCell ref="C3102:I3102"/>
    <mergeCell ref="A3107:I3107"/>
    <mergeCell ref="D3109:I3109"/>
    <mergeCell ref="D3110:I3110"/>
    <mergeCell ref="D3111:I3111"/>
    <mergeCell ref="D3112:I3112"/>
    <mergeCell ref="D3113:I3113"/>
    <mergeCell ref="D3114:I3114"/>
    <mergeCell ref="D3115:I3115"/>
    <mergeCell ref="D3116:I3116"/>
    <mergeCell ref="D3117:I3117"/>
    <mergeCell ref="D3118:I3118"/>
    <mergeCell ref="D3119:I3119"/>
    <mergeCell ref="D3120:I3120"/>
    <mergeCell ref="C3122:I3122"/>
    <mergeCell ref="D3124:I3124"/>
    <mergeCell ref="C3125:I3125"/>
    <mergeCell ref="D3127:I3127"/>
    <mergeCell ref="C3128:I3128"/>
    <mergeCell ref="D3130:I3130"/>
    <mergeCell ref="D3131:I3131"/>
    <mergeCell ref="D3132:I3132"/>
    <mergeCell ref="C3134:I3134"/>
    <mergeCell ref="A3139:I3139"/>
    <mergeCell ref="D3141:I3141"/>
    <mergeCell ref="D3142:I3142"/>
    <mergeCell ref="D3143:I3143"/>
    <mergeCell ref="D3144:I3144"/>
    <mergeCell ref="C3146:I3146"/>
    <mergeCell ref="D3148:I3148"/>
    <mergeCell ref="D3149:I3149"/>
    <mergeCell ref="D3150:I3150"/>
    <mergeCell ref="D3151:I3151"/>
    <mergeCell ref="C3153:I3153"/>
    <mergeCell ref="D3155:I3155"/>
    <mergeCell ref="D3156:I3156"/>
    <mergeCell ref="D3157:I3157"/>
    <mergeCell ref="D3158:I3158"/>
    <mergeCell ref="C3160:I3160"/>
    <mergeCell ref="D3162:I3162"/>
    <mergeCell ref="D3163:I3163"/>
    <mergeCell ref="D3164:I3164"/>
    <mergeCell ref="D3165:I3165"/>
    <mergeCell ref="C3167:I3167"/>
    <mergeCell ref="D3169:I3169"/>
    <mergeCell ref="D3170:I3170"/>
    <mergeCell ref="D3171:I3171"/>
    <mergeCell ref="D3172:I3172"/>
    <mergeCell ref="C3174:I3174"/>
    <mergeCell ref="A3179:I3179"/>
    <mergeCell ref="D3181:I3181"/>
    <mergeCell ref="C3184:I3184"/>
    <mergeCell ref="D3186:I3186"/>
    <mergeCell ref="D3187:I3187"/>
    <mergeCell ref="D3188:I3188"/>
    <mergeCell ref="D3189:I3189"/>
    <mergeCell ref="C3191:I3191"/>
    <mergeCell ref="A3196:I3196"/>
    <mergeCell ref="D3198:I3198"/>
    <mergeCell ref="C3201:I3201"/>
    <mergeCell ref="D3203:I3203"/>
    <mergeCell ref="D3204:I3204"/>
    <mergeCell ref="D3205:I3205"/>
    <mergeCell ref="D3206:I3206"/>
    <mergeCell ref="C3208:I3208"/>
    <mergeCell ref="A3213:I3213"/>
    <mergeCell ref="D3215:I3215"/>
    <mergeCell ref="C3218:I3218"/>
    <mergeCell ref="D3220:I3220"/>
    <mergeCell ref="D3221:I3221"/>
    <mergeCell ref="D3222:I3222"/>
    <mergeCell ref="D3223:I3223"/>
    <mergeCell ref="D3224:I3224"/>
    <mergeCell ref="D3225:I3225"/>
    <mergeCell ref="D3226:I3226"/>
    <mergeCell ref="D3227:I3227"/>
    <mergeCell ref="D3228:I3228"/>
    <mergeCell ref="D3229:I3229"/>
    <mergeCell ref="C3231:I3231"/>
    <mergeCell ref="A3236:I3236"/>
    <mergeCell ref="D3238:I3238"/>
    <mergeCell ref="D3239:I3239"/>
    <mergeCell ref="D3240:I3240"/>
    <mergeCell ref="D3241:I3241"/>
    <mergeCell ref="D3242:I3242"/>
    <mergeCell ref="C3244:I3244"/>
    <mergeCell ref="D3246:I3246"/>
    <mergeCell ref="D3247:I3247"/>
    <mergeCell ref="D3248:I3248"/>
    <mergeCell ref="D3249:I3249"/>
    <mergeCell ref="D3250:I3250"/>
    <mergeCell ref="C3252:I3252"/>
    <mergeCell ref="D3254:I3254"/>
    <mergeCell ref="D3255:I3255"/>
    <mergeCell ref="D3256:I3256"/>
    <mergeCell ref="D3257:I3257"/>
    <mergeCell ref="D3258:I3258"/>
    <mergeCell ref="C3260:I3260"/>
    <mergeCell ref="D3262:I3262"/>
    <mergeCell ref="D3263:I3263"/>
    <mergeCell ref="D3264:I3264"/>
    <mergeCell ref="D3265:I3265"/>
    <mergeCell ref="D3266:I3266"/>
    <mergeCell ref="C3268:I3268"/>
    <mergeCell ref="A3273:I3273"/>
    <mergeCell ref="D3275:I3275"/>
    <mergeCell ref="D3276:I3276"/>
    <mergeCell ref="D3277:I3277"/>
    <mergeCell ref="D3278:I3278"/>
    <mergeCell ref="C3280:I3280"/>
    <mergeCell ref="D3282:I3282"/>
    <mergeCell ref="D3283:I3283"/>
    <mergeCell ref="D3284:I3284"/>
    <mergeCell ref="D3285:I3285"/>
    <mergeCell ref="C3287:I3287"/>
    <mergeCell ref="D3289:I3289"/>
    <mergeCell ref="D3290:I3290"/>
    <mergeCell ref="D3291:I3291"/>
    <mergeCell ref="D3292:I3292"/>
    <mergeCell ref="C3294:I3294"/>
    <mergeCell ref="D3296:I3296"/>
    <mergeCell ref="D3297:I3297"/>
    <mergeCell ref="D3298:I3298"/>
    <mergeCell ref="D3299:I3299"/>
    <mergeCell ref="C3301:I3301"/>
    <mergeCell ref="D3303:I3303"/>
    <mergeCell ref="D3304:I3304"/>
    <mergeCell ref="D3305:I3305"/>
    <mergeCell ref="D3306:I3306"/>
    <mergeCell ref="C3308:I3308"/>
    <mergeCell ref="B3313:I3313"/>
  </mergeCells>
  <headerFooter/>
</worksheet>
</file>

<file path=xl/worksheets/sheet3.xml><?xml version="1.0" encoding="utf-8"?>
<worksheet xmlns:r="http://schemas.openxmlformats.org/officeDocument/2006/relationships" xmlns="http://schemas.openxmlformats.org/spreadsheetml/2006/main">
  <dimension ref="A1:E35"/>
  <sheetViews>
    <sheetView workbookViewId="0"/>
  </sheetViews>
  <sheetFormatPr defaultRowHeight="15"/>
  <cols>
    <col min="2" max="2" width="6" customWidth="1"/>
    <col min="3" max="3" width="59" customWidth="1"/>
    <col min="4" max="4" width="61" customWidth="1"/>
  </cols>
  <sheetData>
    <row r="1" s="1" customFormat="1">
      <c r="A1" s="2" t="s">
        <v>0</v>
      </c>
    </row>
    <row r="2"/>
    <row r="3"/>
    <row r="4"/>
    <row r="5">
      <c r="B5" s="5" t="s">
        <v>2290</v>
      </c>
      <c r="D5" s="6" t="s">
        <v>2291</v>
      </c>
    </row>
    <row r="6">
      <c r="B6" s="13" t="s">
        <v>2292</v>
      </c>
      <c r="C6" s="11" t="str">
        <f>HYPERLINK("#'XML-dokumentation'!A7", "SirData")</f>
        <v>SirData</v>
      </c>
      <c r="D6" s="16" t="s">
        <v>2293</v>
      </c>
      <c r="E6" s="10"/>
    </row>
    <row r="7">
      <c r="B7" s="14" t="s">
        <v>2294</v>
      </c>
      <c r="C7" s="8" t="str">
        <f>HYPERLINK("#'XML-dokumentation'!J1928", "SirData.IVAVårdtillfälle.AvlidenPåIVA2024.Regel: '31.07'")</f>
        <v>SirData.IVAVårdtillfälle.AvlidenPåIVA2024.Regel: '31.07'</v>
      </c>
      <c r="D7" s="17" t="s">
        <v>2295</v>
      </c>
      <c r="E7" s="10"/>
    </row>
    <row r="8">
      <c r="B8" s="14" t="s">
        <v>2296</v>
      </c>
      <c r="C8" s="8" t="str">
        <f>HYPERLINK("#'XML-dokumentation'!J1734", "SirData.IVAVårdtillfälle.AvlidenPåIVA2024.Regel: '31.27'")</f>
        <v>SirData.IVAVårdtillfälle.AvlidenPåIVA2024.Regel: '31.27'</v>
      </c>
      <c r="D8" s="17" t="s">
        <v>2297</v>
      </c>
      <c r="E8" s="10"/>
    </row>
    <row r="9">
      <c r="B9" s="14" t="s">
        <v>2298</v>
      </c>
      <c r="C9" s="8" t="str">
        <f>HYPERLINK("#'XML-dokumentation'!J1734", "SirData.IVAVårdtillfälle.AvlidenPåIVA2024.Regel: '31.34'")</f>
        <v>SirData.IVAVårdtillfälle.AvlidenPåIVA2024.Regel: '31.34'</v>
      </c>
      <c r="D9" s="17" t="s">
        <v>2299</v>
      </c>
      <c r="E9" s="10"/>
    </row>
    <row r="10">
      <c r="B10" s="15" t="s">
        <v>2300</v>
      </c>
      <c r="C10" s="12" t="str">
        <f>HYPERLINK("#'XML-dokumentation'!J1734", "SirData.IVAVårdtillfälle.AvlidenPåIVA2024.Regel: '31.35'")</f>
        <v>SirData.IVAVårdtillfälle.AvlidenPåIVA2024.Regel: '31.35'</v>
      </c>
      <c r="D10" s="18" t="s">
        <v>2301</v>
      </c>
      <c r="E10" s="10"/>
    </row>
    <row r="11"/>
    <row r="12"/>
    <row r="13">
      <c r="B13" s="5" t="s">
        <v>2302</v>
      </c>
      <c r="D13" s="6" t="s">
        <v>2303</v>
      </c>
    </row>
    <row r="14">
      <c r="B14" s="13" t="s">
        <v>2304</v>
      </c>
      <c r="C14" s="11" t="s">
        <v>2305</v>
      </c>
      <c r="D14" s="16" t="s">
        <v>2306</v>
      </c>
      <c r="E14" s="10"/>
    </row>
    <row r="15">
      <c r="B15" s="14" t="s">
        <v>2307</v>
      </c>
      <c r="C15" s="8" t="s">
        <v>2308</v>
      </c>
      <c r="D15" s="17" t="s">
        <v>2309</v>
      </c>
      <c r="E15" s="10"/>
    </row>
    <row r="16">
      <c r="B16" s="14" t="s">
        <v>2310</v>
      </c>
      <c r="C16" s="8" t="s">
        <v>2311</v>
      </c>
      <c r="D16" s="17" t="s">
        <v>2312</v>
      </c>
      <c r="E16" s="10"/>
    </row>
    <row r="17">
      <c r="B17" s="14" t="s">
        <v>2313</v>
      </c>
      <c r="C17" s="8" t="s">
        <v>2314</v>
      </c>
      <c r="D17" s="17" t="s">
        <v>2315</v>
      </c>
      <c r="E17" s="10"/>
    </row>
    <row r="18">
      <c r="B18" s="14" t="s">
        <v>2316</v>
      </c>
      <c r="C18" s="8" t="s">
        <v>2317</v>
      </c>
      <c r="D18" s="17" t="s">
        <v>2318</v>
      </c>
      <c r="E18" s="10"/>
    </row>
    <row r="19">
      <c r="B19" s="14" t="s">
        <v>2319</v>
      </c>
      <c r="C19" s="8" t="str">
        <f>HYPERLINK("#'XML-dokumentation'!A7", "SirData")</f>
        <v>SirData</v>
      </c>
      <c r="D19" s="17" t="s">
        <v>2293</v>
      </c>
      <c r="E19" s="10"/>
    </row>
    <row r="20">
      <c r="B20" s="14" t="s">
        <v>2320</v>
      </c>
      <c r="C20" s="8" t="str">
        <f>HYPERLINK("#'XML-dokumentation'!J1697", "SirData.IVAVårdtillfälle.AvlidenPåIVA2020.Regel: '26.01'")</f>
        <v>SirData.IVAVårdtillfälle.AvlidenPåIVA2020.Regel: '26.01'</v>
      </c>
      <c r="D20" s="17" t="s">
        <v>2321</v>
      </c>
      <c r="E20" s="10"/>
    </row>
    <row r="21">
      <c r="B21" s="14" t="s">
        <v>2322</v>
      </c>
      <c r="C21" s="8" t="str">
        <f>HYPERLINK("#'XML-dokumentation'!J2390", "SirData.IVAVårdtillfälle.OmvårdnadSmärta.Regel: '28.01'")</f>
        <v>SirData.IVAVårdtillfälle.OmvårdnadSmärta.Regel: '28.01'</v>
      </c>
      <c r="D21" s="17" t="s">
        <v>2323</v>
      </c>
      <c r="E21" s="10"/>
    </row>
    <row r="22">
      <c r="B22" s="14" t="s">
        <v>2324</v>
      </c>
      <c r="C22" s="8" t="str">
        <f>HYPERLINK("#'XML-dokumentation'!J2390", "SirData.IVAVårdtillfälle.OmvårdnadSmärta.Regel: '29.01'")</f>
        <v>SirData.IVAVårdtillfälle.OmvårdnadSmärta.Regel: '29.01'</v>
      </c>
      <c r="D22" s="17" t="s">
        <v>2325</v>
      </c>
      <c r="E22" s="10"/>
    </row>
    <row r="23">
      <c r="B23" s="14" t="s">
        <v>2326</v>
      </c>
      <c r="C23" s="8" t="str">
        <f>HYPERLINK("#'XML-dokumentation'!J2482", "SirData.IVAVårdtillfälle.OmvårdnadSedering.Regel: '28.01'")</f>
        <v>SirData.IVAVårdtillfälle.OmvårdnadSedering.Regel: '28.01'</v>
      </c>
      <c r="D23" s="17" t="s">
        <v>2327</v>
      </c>
      <c r="E23" s="10"/>
    </row>
    <row r="24">
      <c r="B24" s="14" t="s">
        <v>2328</v>
      </c>
      <c r="C24" s="8" t="str">
        <f>HYPERLINK("#'XML-dokumentation'!J2591", "SirData.IVAVårdtillfälle.OmvårdnadDelirium.Regel: '29.01'")</f>
        <v>SirData.IVAVårdtillfälle.OmvårdnadDelirium.Regel: '29.01'</v>
      </c>
      <c r="D24" s="17" t="s">
        <v>2329</v>
      </c>
      <c r="E24" s="10"/>
    </row>
    <row r="25">
      <c r="B25" s="14" t="s">
        <v>2330</v>
      </c>
      <c r="C25" s="8" t="str">
        <f>HYPERLINK("#'XML-dokumentation'!J1183", "SirData.IVAVårdtillfälle")</f>
        <v>SirData.IVAVårdtillfälle</v>
      </c>
      <c r="D25" s="17" t="s">
        <v>2331</v>
      </c>
      <c r="E25" s="10"/>
    </row>
    <row r="26">
      <c r="B26" s="14" t="s">
        <v>2332</v>
      </c>
      <c r="C26" s="8" t="str">
        <f>HYPERLINK("#'XML-dokumentation'!J1734", "SirData.IVAVårdtillfälle")</f>
        <v>SirData.IVAVårdtillfälle</v>
      </c>
      <c r="D26" s="17" t="s">
        <v>2333</v>
      </c>
      <c r="E26" s="10"/>
    </row>
    <row r="27">
      <c r="B27" s="15" t="s">
        <v>2334</v>
      </c>
      <c r="C27" s="12" t="str">
        <f>HYPERLINK("#'XML-dokumentation'!J145", "SirData.IVAVårdtillfälle.Regel: '1.03'")</f>
        <v>SirData.IVAVårdtillfälle.Regel: '1.03'</v>
      </c>
      <c r="D27" s="18" t="s">
        <v>2335</v>
      </c>
      <c r="E27" s="10"/>
    </row>
    <row r="28"/>
    <row r="29"/>
    <row r="30">
      <c r="B30" s="5" t="s">
        <v>2336</v>
      </c>
      <c r="D30" s="6" t="s">
        <v>2337</v>
      </c>
    </row>
    <row r="31">
      <c r="B31" s="13" t="s">
        <v>2338</v>
      </c>
      <c r="C31" s="11" t="s">
        <v>2339</v>
      </c>
      <c r="D31" s="16" t="s">
        <v>2340</v>
      </c>
      <c r="E31" s="10"/>
    </row>
    <row r="32">
      <c r="B32" s="14" t="s">
        <v>2341</v>
      </c>
      <c r="C32" s="8" t="str">
        <f>HYPERLINK("#'XML-dokumentation'!A7", "SirData")</f>
        <v>SirData</v>
      </c>
      <c r="D32" s="17" t="s">
        <v>2293</v>
      </c>
      <c r="E32" s="10"/>
    </row>
    <row r="33">
      <c r="B33" s="14" t="s">
        <v>2342</v>
      </c>
      <c r="C33" s="8" t="str">
        <f>HYPERLINK("#'XML-dokumentation'!J2390", "SirData.IVAVårdtillfälle")</f>
        <v>SirData.IVAVårdtillfälle</v>
      </c>
      <c r="D33" s="17" t="s">
        <v>2343</v>
      </c>
      <c r="E33" s="10"/>
    </row>
    <row r="34">
      <c r="B34" s="14" t="s">
        <v>2344</v>
      </c>
      <c r="C34" s="8" t="str">
        <f>HYPERLINK("#'XML-dokumentation'!J2482", "SirData.IVAVårdtillfälle")</f>
        <v>SirData.IVAVårdtillfälle</v>
      </c>
      <c r="D34" s="17" t="s">
        <v>2345</v>
      </c>
      <c r="E34" s="10"/>
    </row>
    <row r="35">
      <c r="B35" s="15" t="s">
        <v>2346</v>
      </c>
      <c r="C35" s="12" t="str">
        <f>HYPERLINK("#'XML-dokumentation'!J2591", "SirData.IVAVårdtillfälle")</f>
        <v>SirData.IVAVårdtillfälle</v>
      </c>
      <c r="D35" s="18" t="s">
        <v>2347</v>
      </c>
      <c r="E35" s="10"/>
    </row>
    <row r="36"/>
    <row r="37"/>
    <row r="38"/>
  </sheetData>
  <mergeCells>
    <mergeCell ref="A1:AD1"/>
    <mergeCell ref="B5:C5"/>
    <mergeCell ref="B13:C13"/>
    <mergeCell ref="B30:C30"/>
  </mergeCells>
  <headerFooter/>
</worksheet>
</file>

<file path=xl/worksheets/sheet4.xml><?xml version="1.0" encoding="utf-8"?>
<worksheet xmlns:r="http://schemas.openxmlformats.org/officeDocument/2006/relationships" xmlns="http://schemas.openxmlformats.org/spreadsheetml/2006/main">
  <dimension ref="A1:Z242"/>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 min="22" max="22" width="9.140625" customWidth="1"/>
    <col min="23" max="23" width="9.140625" customWidth="1"/>
    <col min="24" max="24" width="9.140625" customWidth="1"/>
    <col min="25" max="25" width="9.140625" customWidth="1"/>
    <col min="26" max="26" width="9.140625" customWidth="1"/>
  </cols>
  <sheetData>
    <row r="1" s="1" customFormat="1">
      <c r="A1" s="2" t="s">
        <v>0</v>
      </c>
    </row>
    <row r="2"/>
    <row r="3"/>
    <row r="4"/>
    <row r="5" s="19" customFormat="1">
      <c r="B5" s="23" t="s">
        <v>2348</v>
      </c>
      <c r="C5" s="21"/>
      <c r="D5" s="21"/>
      <c r="E5" s="21"/>
      <c r="F5" s="21"/>
      <c r="G5" s="21"/>
      <c r="H5" s="21"/>
      <c r="I5" s="21"/>
      <c r="J5" s="21"/>
      <c r="K5" s="21"/>
      <c r="L5" s="21"/>
      <c r="M5" s="21"/>
      <c r="N5" s="21"/>
      <c r="O5" s="21"/>
      <c r="P5" s="21"/>
      <c r="Q5" s="21"/>
      <c r="R5" s="21"/>
      <c r="S5" s="21"/>
      <c r="T5" s="21"/>
      <c r="U5" s="21"/>
      <c r="V5" s="21"/>
      <c r="W5" s="21"/>
      <c r="X5" s="21"/>
      <c r="Y5" s="21"/>
      <c r="Z5" s="27"/>
    </row>
    <row r="6" s="19" customFormat="1">
      <c r="B6" s="24" t="s">
        <v>2349</v>
      </c>
      <c r="Z6" s="28"/>
    </row>
    <row r="7" s="19" customFormat="1">
      <c r="B7" s="24" t="s">
        <v>2350</v>
      </c>
      <c r="Z7" s="28"/>
    </row>
    <row r="8" s="19" customFormat="1">
      <c r="B8" s="25"/>
      <c r="C8" s="20" t="s">
        <v>2351</v>
      </c>
      <c r="Z8" s="28"/>
    </row>
    <row r="9" s="19" customFormat="1">
      <c r="B9" s="25"/>
      <c r="C9" s="20" t="s">
        <v>52</v>
      </c>
      <c r="Z9" s="28"/>
    </row>
    <row r="10" s="19" customFormat="1">
      <c r="B10" s="25"/>
      <c r="D10" s="20" t="s">
        <v>2352</v>
      </c>
      <c r="Z10" s="28"/>
    </row>
    <row r="11" s="19" customFormat="1">
      <c r="B11" s="25"/>
      <c r="D11" s="20" t="s">
        <v>2353</v>
      </c>
      <c r="Z11" s="28"/>
    </row>
    <row r="12" s="19" customFormat="1">
      <c r="B12" s="25"/>
      <c r="D12" s="20" t="s">
        <v>2354</v>
      </c>
      <c r="Z12" s="28"/>
    </row>
    <row r="13" s="19" customFormat="1">
      <c r="B13" s="25"/>
      <c r="D13" s="20" t="s">
        <v>2355</v>
      </c>
      <c r="Z13" s="28"/>
    </row>
    <row r="14" s="19" customFormat="1">
      <c r="B14" s="25"/>
      <c r="D14" s="20" t="s">
        <v>2356</v>
      </c>
      <c r="Z14" s="28"/>
    </row>
    <row r="15" s="19" customFormat="1">
      <c r="B15" s="25"/>
      <c r="C15" s="20" t="s">
        <v>2357</v>
      </c>
      <c r="Z15" s="28"/>
    </row>
    <row r="16" s="19" customFormat="1">
      <c r="B16" s="25"/>
      <c r="C16" s="20" t="s">
        <v>54</v>
      </c>
      <c r="Z16" s="28"/>
    </row>
    <row r="17" s="19" customFormat="1">
      <c r="B17" s="25"/>
      <c r="D17" s="20" t="s">
        <v>88</v>
      </c>
      <c r="Z17" s="28"/>
    </row>
    <row r="18" s="19" customFormat="1">
      <c r="B18" s="25"/>
      <c r="E18" s="20" t="s">
        <v>2358</v>
      </c>
      <c r="Z18" s="28"/>
    </row>
    <row r="19" s="19" customFormat="1">
      <c r="B19" s="25"/>
      <c r="E19" s="20" t="s">
        <v>2359</v>
      </c>
      <c r="Z19" s="28"/>
    </row>
    <row r="20" s="19" customFormat="1">
      <c r="B20" s="25"/>
      <c r="E20" s="20" t="s">
        <v>2360</v>
      </c>
      <c r="Z20" s="28"/>
    </row>
    <row r="21" s="19" customFormat="1">
      <c r="B21" s="25"/>
      <c r="E21" s="20" t="s">
        <v>2361</v>
      </c>
      <c r="Z21" s="28"/>
    </row>
    <row r="22" s="19" customFormat="1">
      <c r="B22" s="25"/>
      <c r="E22" s="20" t="s">
        <v>2362</v>
      </c>
      <c r="Z22" s="28"/>
    </row>
    <row r="23" s="19" customFormat="1">
      <c r="B23" s="25"/>
      <c r="E23" s="20" t="s">
        <v>2363</v>
      </c>
      <c r="Z23" s="28"/>
    </row>
    <row r="24" s="19" customFormat="1">
      <c r="B24" s="25"/>
      <c r="D24" s="20" t="s">
        <v>2364</v>
      </c>
      <c r="Z24" s="28"/>
    </row>
    <row r="25" s="19" customFormat="1">
      <c r="B25" s="25"/>
      <c r="D25" s="20" t="s">
        <v>90</v>
      </c>
      <c r="Z25" s="28"/>
    </row>
    <row r="26" s="19" customFormat="1">
      <c r="B26" s="25"/>
      <c r="E26" s="20" t="s">
        <v>2365</v>
      </c>
      <c r="Z26" s="28"/>
    </row>
    <row r="27" s="19" customFormat="1">
      <c r="B27" s="25"/>
      <c r="E27" s="20" t="s">
        <v>2366</v>
      </c>
      <c r="Z27" s="28"/>
    </row>
    <row r="28" s="19" customFormat="1">
      <c r="B28" s="25"/>
      <c r="E28" s="20" t="s">
        <v>2367</v>
      </c>
      <c r="Z28" s="28"/>
    </row>
    <row r="29" s="19" customFormat="1">
      <c r="B29" s="25"/>
      <c r="E29" s="20" t="s">
        <v>2368</v>
      </c>
      <c r="Z29" s="28"/>
    </row>
    <row r="30" s="19" customFormat="1">
      <c r="B30" s="25"/>
      <c r="E30" s="20" t="s">
        <v>2369</v>
      </c>
      <c r="Z30" s="28"/>
    </row>
    <row r="31" s="19" customFormat="1">
      <c r="B31" s="25"/>
      <c r="E31" s="20" t="s">
        <v>2370</v>
      </c>
      <c r="Z31" s="28"/>
    </row>
    <row r="32" s="19" customFormat="1">
      <c r="B32" s="25"/>
      <c r="E32" s="20" t="s">
        <v>2371</v>
      </c>
      <c r="Z32" s="28"/>
    </row>
    <row r="33" s="19" customFormat="1">
      <c r="B33" s="25"/>
      <c r="E33" s="20" t="s">
        <v>2372</v>
      </c>
      <c r="Z33" s="28"/>
    </row>
    <row r="34" s="19" customFormat="1">
      <c r="B34" s="25"/>
      <c r="E34" s="20" t="s">
        <v>2373</v>
      </c>
      <c r="Z34" s="28"/>
    </row>
    <row r="35" s="19" customFormat="1">
      <c r="B35" s="25"/>
      <c r="E35" s="20" t="s">
        <v>2374</v>
      </c>
      <c r="Z35" s="28"/>
    </row>
    <row r="36" s="19" customFormat="1">
      <c r="B36" s="25"/>
      <c r="E36" s="20" t="s">
        <v>2375</v>
      </c>
      <c r="Z36" s="28"/>
    </row>
    <row r="37" s="19" customFormat="1">
      <c r="B37" s="25"/>
      <c r="E37" s="20" t="s">
        <v>374</v>
      </c>
      <c r="Z37" s="28"/>
    </row>
    <row r="38" s="19" customFormat="1">
      <c r="B38" s="25"/>
      <c r="F38" s="20" t="s">
        <v>2376</v>
      </c>
      <c r="Z38" s="28"/>
    </row>
    <row r="39" s="19" customFormat="1">
      <c r="B39" s="25"/>
      <c r="F39" s="20" t="s">
        <v>2377</v>
      </c>
      <c r="Z39" s="28"/>
    </row>
    <row r="40" s="19" customFormat="1">
      <c r="B40" s="25"/>
      <c r="F40" s="20" t="s">
        <v>2378</v>
      </c>
      <c r="Z40" s="28"/>
    </row>
    <row r="41" s="19" customFormat="1">
      <c r="B41" s="25"/>
      <c r="F41" s="20" t="s">
        <v>2379</v>
      </c>
      <c r="Z41" s="28"/>
    </row>
    <row r="42" s="19" customFormat="1">
      <c r="B42" s="25"/>
      <c r="F42" s="20" t="s">
        <v>2380</v>
      </c>
      <c r="Z42" s="28"/>
    </row>
    <row r="43" s="19" customFormat="1">
      <c r="B43" s="25"/>
      <c r="F43" s="20" t="s">
        <v>2381</v>
      </c>
      <c r="Z43" s="28"/>
    </row>
    <row r="44" s="19" customFormat="1">
      <c r="B44" s="25"/>
      <c r="F44" s="20" t="s">
        <v>2382</v>
      </c>
      <c r="Z44" s="28"/>
    </row>
    <row r="45" s="19" customFormat="1">
      <c r="B45" s="25"/>
      <c r="F45" s="20" t="s">
        <v>2383</v>
      </c>
      <c r="Z45" s="28"/>
    </row>
    <row r="46" s="19" customFormat="1">
      <c r="B46" s="25"/>
      <c r="F46" s="20" t="s">
        <v>2384</v>
      </c>
      <c r="Z46" s="28"/>
    </row>
    <row r="47" s="19" customFormat="1">
      <c r="B47" s="25"/>
      <c r="F47" s="20" t="s">
        <v>2385</v>
      </c>
      <c r="Z47" s="28"/>
    </row>
    <row r="48" s="19" customFormat="1">
      <c r="B48" s="25"/>
      <c r="F48" s="20" t="s">
        <v>2386</v>
      </c>
      <c r="Z48" s="28"/>
    </row>
    <row r="49" s="19" customFormat="1">
      <c r="B49" s="25"/>
      <c r="E49" s="20" t="s">
        <v>2387</v>
      </c>
      <c r="Z49" s="28"/>
    </row>
    <row r="50" s="19" customFormat="1">
      <c r="B50" s="25"/>
      <c r="D50" s="20" t="s">
        <v>2388</v>
      </c>
      <c r="Z50" s="28"/>
    </row>
    <row r="51" s="19" customFormat="1">
      <c r="B51" s="25"/>
      <c r="D51" s="20" t="s">
        <v>96</v>
      </c>
      <c r="Z51" s="28"/>
    </row>
    <row r="52" s="19" customFormat="1">
      <c r="B52" s="25"/>
      <c r="E52" s="20" t="s">
        <v>2389</v>
      </c>
      <c r="Z52" s="28"/>
    </row>
    <row r="53" s="19" customFormat="1">
      <c r="B53" s="25"/>
      <c r="F53" s="20" t="s">
        <v>2390</v>
      </c>
      <c r="Z53" s="28"/>
    </row>
    <row r="54" s="19" customFormat="1">
      <c r="B54" s="25"/>
      <c r="F54" s="20" t="s">
        <v>2391</v>
      </c>
      <c r="Z54" s="28"/>
    </row>
    <row r="55" s="19" customFormat="1">
      <c r="B55" s="25"/>
      <c r="F55" s="20" t="s">
        <v>2392</v>
      </c>
      <c r="Z55" s="28"/>
    </row>
    <row r="56" s="19" customFormat="1">
      <c r="B56" s="25"/>
      <c r="F56" s="20" t="s">
        <v>2393</v>
      </c>
      <c r="Z56" s="28"/>
    </row>
    <row r="57" s="19" customFormat="1">
      <c r="B57" s="25"/>
      <c r="F57" s="20" t="s">
        <v>2394</v>
      </c>
      <c r="Z57" s="28"/>
    </row>
    <row r="58" s="19" customFormat="1">
      <c r="B58" s="25"/>
      <c r="F58" s="20" t="s">
        <v>2395</v>
      </c>
      <c r="Z58" s="28"/>
    </row>
    <row r="59" s="19" customFormat="1">
      <c r="B59" s="25"/>
      <c r="F59" s="20" t="s">
        <v>2396</v>
      </c>
      <c r="Z59" s="28"/>
    </row>
    <row r="60" s="19" customFormat="1">
      <c r="B60" s="25"/>
      <c r="E60" s="20" t="s">
        <v>2397</v>
      </c>
      <c r="Z60" s="28"/>
    </row>
    <row r="61" s="19" customFormat="1">
      <c r="B61" s="25"/>
      <c r="D61" s="20" t="s">
        <v>2398</v>
      </c>
      <c r="Z61" s="28"/>
    </row>
    <row r="62" s="19" customFormat="1">
      <c r="B62" s="25"/>
      <c r="D62" s="20" t="s">
        <v>98</v>
      </c>
      <c r="Z62" s="28"/>
    </row>
    <row r="63" s="19" customFormat="1">
      <c r="B63" s="25"/>
      <c r="E63" s="20" t="s">
        <v>2399</v>
      </c>
      <c r="Z63" s="28"/>
    </row>
    <row r="64" s="19" customFormat="1">
      <c r="B64" s="25"/>
      <c r="E64" s="20" t="s">
        <v>2400</v>
      </c>
      <c r="Z64" s="28"/>
    </row>
    <row r="65" s="19" customFormat="1">
      <c r="B65" s="25"/>
      <c r="E65" s="20" t="s">
        <v>2401</v>
      </c>
      <c r="Z65" s="28"/>
    </row>
    <row r="66" s="19" customFormat="1">
      <c r="B66" s="25"/>
      <c r="E66" s="20" t="s">
        <v>2402</v>
      </c>
      <c r="Z66" s="28"/>
    </row>
    <row r="67" s="19" customFormat="1">
      <c r="B67" s="25"/>
      <c r="E67" s="20" t="s">
        <v>2403</v>
      </c>
      <c r="Z67" s="28"/>
    </row>
    <row r="68" s="19" customFormat="1">
      <c r="B68" s="25"/>
      <c r="E68" s="20" t="s">
        <v>2404</v>
      </c>
      <c r="Z68" s="28"/>
    </row>
    <row r="69" s="19" customFormat="1">
      <c r="B69" s="25"/>
      <c r="E69" s="20" t="s">
        <v>2405</v>
      </c>
      <c r="Z69" s="28"/>
    </row>
    <row r="70" s="19" customFormat="1">
      <c r="B70" s="25"/>
      <c r="E70" s="20" t="s">
        <v>2406</v>
      </c>
      <c r="Z70" s="28"/>
    </row>
    <row r="71" s="19" customFormat="1">
      <c r="B71" s="25"/>
      <c r="E71" s="20" t="s">
        <v>2407</v>
      </c>
      <c r="Z71" s="28"/>
    </row>
    <row r="72" s="19" customFormat="1">
      <c r="B72" s="25"/>
      <c r="E72" s="20" t="s">
        <v>2408</v>
      </c>
      <c r="Z72" s="28"/>
    </row>
    <row r="73" s="19" customFormat="1">
      <c r="B73" s="25"/>
      <c r="E73" s="20" t="s">
        <v>2409</v>
      </c>
      <c r="Z73" s="28"/>
    </row>
    <row r="74" s="19" customFormat="1">
      <c r="B74" s="25"/>
      <c r="E74" s="20" t="s">
        <v>2410</v>
      </c>
      <c r="Z74" s="28"/>
    </row>
    <row r="75" s="19" customFormat="1">
      <c r="B75" s="25"/>
      <c r="E75" s="20" t="s">
        <v>2411</v>
      </c>
      <c r="Z75" s="28"/>
    </row>
    <row r="76" s="19" customFormat="1">
      <c r="B76" s="25"/>
      <c r="E76" s="20" t="s">
        <v>2412</v>
      </c>
      <c r="Z76" s="28"/>
    </row>
    <row r="77" s="19" customFormat="1">
      <c r="B77" s="25"/>
      <c r="E77" s="20" t="s">
        <v>2413</v>
      </c>
      <c r="Z77" s="28"/>
    </row>
    <row r="78" s="19" customFormat="1">
      <c r="B78" s="25"/>
      <c r="E78" s="20" t="s">
        <v>2414</v>
      </c>
      <c r="Z78" s="28"/>
    </row>
    <row r="79" s="19" customFormat="1">
      <c r="B79" s="25"/>
      <c r="E79" s="20" t="s">
        <v>2415</v>
      </c>
      <c r="Z79" s="28"/>
    </row>
    <row r="80" s="19" customFormat="1">
      <c r="B80" s="25"/>
      <c r="E80" s="20" t="s">
        <v>2416</v>
      </c>
      <c r="Z80" s="28"/>
    </row>
    <row r="81" s="19" customFormat="1">
      <c r="B81" s="25"/>
      <c r="E81" s="20" t="s">
        <v>2417</v>
      </c>
      <c r="Z81" s="28"/>
    </row>
    <row r="82" s="19" customFormat="1">
      <c r="B82" s="25"/>
      <c r="E82" s="20" t="s">
        <v>2418</v>
      </c>
      <c r="Z82" s="28"/>
    </row>
    <row r="83" s="19" customFormat="1">
      <c r="B83" s="25"/>
      <c r="E83" s="20" t="s">
        <v>2419</v>
      </c>
      <c r="Z83" s="28"/>
    </row>
    <row r="84" s="19" customFormat="1">
      <c r="B84" s="25"/>
      <c r="E84" s="20" t="s">
        <v>2420</v>
      </c>
      <c r="Z84" s="28"/>
    </row>
    <row r="85" s="19" customFormat="1">
      <c r="B85" s="25"/>
      <c r="E85" s="20" t="s">
        <v>2421</v>
      </c>
      <c r="Z85" s="28"/>
    </row>
    <row r="86" s="19" customFormat="1">
      <c r="B86" s="25"/>
      <c r="E86" s="20" t="s">
        <v>2422</v>
      </c>
      <c r="Z86" s="28"/>
    </row>
    <row r="87" s="19" customFormat="1">
      <c r="B87" s="25"/>
      <c r="E87" s="20" t="s">
        <v>2423</v>
      </c>
      <c r="Z87" s="28"/>
    </row>
    <row r="88" s="19" customFormat="1">
      <c r="B88" s="25"/>
      <c r="E88" s="20" t="s">
        <v>2424</v>
      </c>
      <c r="Z88" s="28"/>
    </row>
    <row r="89" s="19" customFormat="1">
      <c r="B89" s="25"/>
      <c r="E89" s="20" t="s">
        <v>2425</v>
      </c>
      <c r="Z89" s="28"/>
    </row>
    <row r="90" s="19" customFormat="1">
      <c r="B90" s="25"/>
      <c r="D90" s="20" t="s">
        <v>2426</v>
      </c>
      <c r="Z90" s="28"/>
    </row>
    <row r="91" s="19" customFormat="1">
      <c r="B91" s="25"/>
      <c r="D91" s="20" t="s">
        <v>108</v>
      </c>
      <c r="Z91" s="28"/>
    </row>
    <row r="92" s="19" customFormat="1">
      <c r="B92" s="25"/>
      <c r="E92" s="20" t="s">
        <v>2427</v>
      </c>
      <c r="Z92" s="28"/>
    </row>
    <row r="93" s="19" customFormat="1">
      <c r="B93" s="25"/>
      <c r="E93" s="20" t="s">
        <v>905</v>
      </c>
      <c r="Z93" s="28"/>
    </row>
    <row r="94" s="19" customFormat="1">
      <c r="B94" s="25"/>
      <c r="F94" s="20" t="s">
        <v>2428</v>
      </c>
      <c r="Z94" s="28"/>
    </row>
    <row r="95" s="19" customFormat="1">
      <c r="B95" s="25"/>
      <c r="F95" s="20" t="s">
        <v>2423</v>
      </c>
      <c r="Z95" s="28"/>
    </row>
    <row r="96" s="19" customFormat="1">
      <c r="B96" s="25"/>
      <c r="F96" s="20" t="s">
        <v>2424</v>
      </c>
      <c r="Z96" s="28"/>
    </row>
    <row r="97" s="19" customFormat="1">
      <c r="B97" s="25"/>
      <c r="F97" s="20" t="s">
        <v>2429</v>
      </c>
      <c r="Z97" s="28"/>
    </row>
    <row r="98" s="19" customFormat="1">
      <c r="B98" s="25"/>
      <c r="F98" s="20" t="s">
        <v>2430</v>
      </c>
      <c r="Z98" s="28"/>
    </row>
    <row r="99" s="19" customFormat="1">
      <c r="B99" s="25"/>
      <c r="F99" s="20" t="s">
        <v>2415</v>
      </c>
      <c r="Z99" s="28"/>
    </row>
    <row r="100" s="19" customFormat="1">
      <c r="B100" s="25"/>
      <c r="F100" s="20" t="s">
        <v>2431</v>
      </c>
      <c r="Z100" s="28"/>
    </row>
    <row r="101" s="19" customFormat="1">
      <c r="B101" s="25"/>
      <c r="F101" s="20" t="s">
        <v>2432</v>
      </c>
      <c r="Z101" s="28"/>
    </row>
    <row r="102" s="19" customFormat="1">
      <c r="B102" s="25"/>
      <c r="F102" s="20" t="s">
        <v>2433</v>
      </c>
      <c r="Z102" s="28"/>
    </row>
    <row r="103" s="19" customFormat="1">
      <c r="B103" s="25"/>
      <c r="F103" s="20" t="s">
        <v>2434</v>
      </c>
      <c r="Z103" s="28"/>
    </row>
    <row r="104" s="19" customFormat="1">
      <c r="B104" s="25"/>
      <c r="F104" s="20" t="s">
        <v>2435</v>
      </c>
      <c r="Z104" s="28"/>
    </row>
    <row r="105" s="19" customFormat="1">
      <c r="B105" s="25"/>
      <c r="F105" s="20" t="s">
        <v>2436</v>
      </c>
      <c r="Z105" s="28"/>
    </row>
    <row r="106" s="19" customFormat="1">
      <c r="B106" s="25"/>
      <c r="F106" s="20" t="s">
        <v>2437</v>
      </c>
      <c r="Z106" s="28"/>
    </row>
    <row r="107" s="19" customFormat="1">
      <c r="B107" s="25"/>
      <c r="F107" s="20" t="s">
        <v>2411</v>
      </c>
      <c r="Z107" s="28"/>
    </row>
    <row r="108" s="19" customFormat="1">
      <c r="B108" s="25"/>
      <c r="F108" s="20" t="s">
        <v>2412</v>
      </c>
      <c r="Z108" s="28"/>
    </row>
    <row r="109" s="19" customFormat="1">
      <c r="B109" s="25"/>
      <c r="F109" s="20" t="s">
        <v>2413</v>
      </c>
      <c r="Z109" s="28"/>
    </row>
    <row r="110" s="19" customFormat="1">
      <c r="B110" s="25"/>
      <c r="F110" s="20" t="s">
        <v>2414</v>
      </c>
      <c r="Z110" s="28"/>
    </row>
    <row r="111" s="19" customFormat="1">
      <c r="B111" s="25"/>
      <c r="F111" s="20" t="s">
        <v>2417</v>
      </c>
      <c r="Z111" s="28"/>
    </row>
    <row r="112" s="19" customFormat="1">
      <c r="B112" s="25"/>
      <c r="F112" s="20" t="s">
        <v>2438</v>
      </c>
      <c r="Z112" s="28"/>
    </row>
    <row r="113" s="19" customFormat="1">
      <c r="B113" s="25"/>
      <c r="F113" s="20" t="s">
        <v>2439</v>
      </c>
      <c r="Z113" s="28"/>
    </row>
    <row r="114" s="19" customFormat="1">
      <c r="B114" s="25"/>
      <c r="E114" s="20" t="s">
        <v>2440</v>
      </c>
      <c r="Z114" s="28"/>
    </row>
    <row r="115" s="19" customFormat="1">
      <c r="B115" s="25"/>
      <c r="E115" s="20" t="s">
        <v>905</v>
      </c>
      <c r="Z115" s="28"/>
    </row>
    <row r="116" s="19" customFormat="1">
      <c r="B116" s="25"/>
      <c r="F116" s="20" t="s">
        <v>2428</v>
      </c>
      <c r="Z116" s="28"/>
    </row>
    <row r="117" s="19" customFormat="1">
      <c r="B117" s="25"/>
      <c r="F117" s="20" t="s">
        <v>2423</v>
      </c>
      <c r="Z117" s="28"/>
    </row>
    <row r="118" s="19" customFormat="1">
      <c r="B118" s="25"/>
      <c r="F118" s="20" t="s">
        <v>2424</v>
      </c>
      <c r="Z118" s="28"/>
    </row>
    <row r="119" s="19" customFormat="1">
      <c r="B119" s="25"/>
      <c r="F119" s="20" t="s">
        <v>2429</v>
      </c>
      <c r="Z119" s="28"/>
    </row>
    <row r="120" s="19" customFormat="1">
      <c r="B120" s="25"/>
      <c r="F120" s="20" t="s">
        <v>2430</v>
      </c>
      <c r="Z120" s="28"/>
    </row>
    <row r="121" s="19" customFormat="1">
      <c r="B121" s="25"/>
      <c r="F121" s="20" t="s">
        <v>2415</v>
      </c>
      <c r="Z121" s="28"/>
    </row>
    <row r="122" s="19" customFormat="1">
      <c r="B122" s="25"/>
      <c r="F122" s="20" t="s">
        <v>2431</v>
      </c>
      <c r="Z122" s="28"/>
    </row>
    <row r="123" s="19" customFormat="1">
      <c r="B123" s="25"/>
      <c r="F123" s="20" t="s">
        <v>2432</v>
      </c>
      <c r="Z123" s="28"/>
    </row>
    <row r="124" s="19" customFormat="1">
      <c r="B124" s="25"/>
      <c r="F124" s="20" t="s">
        <v>2433</v>
      </c>
      <c r="Z124" s="28"/>
    </row>
    <row r="125" s="19" customFormat="1">
      <c r="B125" s="25"/>
      <c r="F125" s="20" t="s">
        <v>2434</v>
      </c>
      <c r="Z125" s="28"/>
    </row>
    <row r="126" s="19" customFormat="1">
      <c r="B126" s="25"/>
      <c r="F126" s="20" t="s">
        <v>2435</v>
      </c>
      <c r="Z126" s="28"/>
    </row>
    <row r="127" s="19" customFormat="1">
      <c r="B127" s="25"/>
      <c r="F127" s="20" t="s">
        <v>2436</v>
      </c>
      <c r="Z127" s="28"/>
    </row>
    <row r="128" s="19" customFormat="1">
      <c r="B128" s="25"/>
      <c r="F128" s="20" t="s">
        <v>2437</v>
      </c>
      <c r="Z128" s="28"/>
    </row>
    <row r="129" s="19" customFormat="1">
      <c r="B129" s="25"/>
      <c r="F129" s="20" t="s">
        <v>2441</v>
      </c>
      <c r="Z129" s="28"/>
    </row>
    <row r="130" s="19" customFormat="1">
      <c r="B130" s="25"/>
      <c r="F130" s="20" t="s">
        <v>2442</v>
      </c>
      <c r="Z130" s="28"/>
    </row>
    <row r="131" s="19" customFormat="1">
      <c r="B131" s="25"/>
      <c r="F131" s="20" t="s">
        <v>2413</v>
      </c>
      <c r="Z131" s="28"/>
    </row>
    <row r="132" s="19" customFormat="1">
      <c r="B132" s="25"/>
      <c r="F132" s="20" t="s">
        <v>2443</v>
      </c>
      <c r="Z132" s="28"/>
    </row>
    <row r="133" s="19" customFormat="1">
      <c r="B133" s="25"/>
      <c r="F133" s="20" t="s">
        <v>2417</v>
      </c>
      <c r="Z133" s="28"/>
    </row>
    <row r="134" s="19" customFormat="1">
      <c r="B134" s="25"/>
      <c r="F134" s="20" t="s">
        <v>2438</v>
      </c>
      <c r="Z134" s="28"/>
    </row>
    <row r="135" s="19" customFormat="1">
      <c r="B135" s="25"/>
      <c r="F135" s="20" t="s">
        <v>2444</v>
      </c>
      <c r="Z135" s="28"/>
    </row>
    <row r="136" s="19" customFormat="1">
      <c r="B136" s="25"/>
      <c r="E136" s="20" t="s">
        <v>2440</v>
      </c>
      <c r="Z136" s="28"/>
    </row>
    <row r="137" s="19" customFormat="1">
      <c r="B137" s="25"/>
      <c r="D137" s="20" t="s">
        <v>2445</v>
      </c>
      <c r="Z137" s="28"/>
    </row>
    <row r="138" s="19" customFormat="1">
      <c r="B138" s="25"/>
      <c r="D138" s="20" t="s">
        <v>120</v>
      </c>
      <c r="Z138" s="28"/>
    </row>
    <row r="139" s="19" customFormat="1">
      <c r="B139" s="25"/>
      <c r="E139" s="20" t="s">
        <v>2446</v>
      </c>
      <c r="Z139" s="28"/>
    </row>
    <row r="140" s="19" customFormat="1">
      <c r="B140" s="25"/>
      <c r="E140" s="20" t="s">
        <v>2447</v>
      </c>
      <c r="Z140" s="28"/>
    </row>
    <row r="141" s="19" customFormat="1">
      <c r="B141" s="25"/>
      <c r="E141" s="20" t="s">
        <v>2448</v>
      </c>
      <c r="Z141" s="28"/>
    </row>
    <row r="142" s="19" customFormat="1">
      <c r="B142" s="25"/>
      <c r="E142" s="20" t="s">
        <v>1610</v>
      </c>
      <c r="Z142" s="28"/>
    </row>
    <row r="143" s="19" customFormat="1">
      <c r="B143" s="25"/>
      <c r="F143" s="20" t="s">
        <v>2449</v>
      </c>
      <c r="Z143" s="28"/>
    </row>
    <row r="144" s="19" customFormat="1">
      <c r="B144" s="25"/>
      <c r="G144" s="20" t="s">
        <v>2450</v>
      </c>
      <c r="Z144" s="28"/>
    </row>
    <row r="145" s="19" customFormat="1">
      <c r="B145" s="25"/>
      <c r="G145" s="20" t="s">
        <v>2451</v>
      </c>
      <c r="Z145" s="28"/>
    </row>
    <row r="146" s="19" customFormat="1">
      <c r="B146" s="25"/>
      <c r="F146" s="20" t="s">
        <v>2452</v>
      </c>
      <c r="Z146" s="28"/>
    </row>
    <row r="147" s="19" customFormat="1">
      <c r="B147" s="25"/>
      <c r="F147" s="20" t="s">
        <v>2449</v>
      </c>
      <c r="Z147" s="28"/>
    </row>
    <row r="148" s="19" customFormat="1">
      <c r="B148" s="25"/>
      <c r="G148" s="20" t="s">
        <v>2453</v>
      </c>
      <c r="Z148" s="28"/>
    </row>
    <row r="149" s="19" customFormat="1">
      <c r="B149" s="25"/>
      <c r="G149" s="20" t="s">
        <v>2454</v>
      </c>
      <c r="Z149" s="28"/>
    </row>
    <row r="150" s="19" customFormat="1">
      <c r="B150" s="25"/>
      <c r="F150" s="20" t="s">
        <v>2452</v>
      </c>
      <c r="Z150" s="28"/>
    </row>
    <row r="151" s="19" customFormat="1">
      <c r="B151" s="25"/>
      <c r="E151" s="20" t="s">
        <v>2455</v>
      </c>
      <c r="Z151" s="28"/>
    </row>
    <row r="152" s="19" customFormat="1">
      <c r="B152" s="25"/>
      <c r="D152" s="20" t="s">
        <v>2456</v>
      </c>
      <c r="Z152" s="28"/>
    </row>
    <row r="153" s="19" customFormat="1">
      <c r="B153" s="25"/>
      <c r="D153" s="20" t="s">
        <v>122</v>
      </c>
      <c r="Z153" s="28"/>
    </row>
    <row r="154" s="19" customFormat="1">
      <c r="B154" s="25"/>
      <c r="E154" s="20" t="s">
        <v>2457</v>
      </c>
      <c r="Z154" s="28"/>
    </row>
    <row r="155" s="19" customFormat="1">
      <c r="B155" s="25"/>
      <c r="F155" s="20" t="s">
        <v>2458</v>
      </c>
      <c r="Z155" s="28"/>
    </row>
    <row r="156" s="19" customFormat="1">
      <c r="B156" s="25"/>
      <c r="F156" s="20" t="s">
        <v>2459</v>
      </c>
      <c r="Z156" s="28"/>
    </row>
    <row r="157" s="19" customFormat="1">
      <c r="B157" s="25"/>
      <c r="E157" s="20" t="s">
        <v>2460</v>
      </c>
      <c r="Z157" s="28"/>
    </row>
    <row r="158" s="19" customFormat="1">
      <c r="B158" s="25"/>
      <c r="D158" s="20" t="s">
        <v>2461</v>
      </c>
      <c r="Z158" s="28"/>
    </row>
    <row r="159" s="19" customFormat="1">
      <c r="B159" s="25"/>
      <c r="D159" s="20" t="s">
        <v>126</v>
      </c>
      <c r="Z159" s="28"/>
    </row>
    <row r="160" s="19" customFormat="1">
      <c r="B160" s="25"/>
      <c r="E160" s="20" t="s">
        <v>2462</v>
      </c>
      <c r="Z160" s="28"/>
    </row>
    <row r="161" s="19" customFormat="1">
      <c r="B161" s="25"/>
      <c r="F161" s="20" t="s">
        <v>2450</v>
      </c>
      <c r="Z161" s="28"/>
    </row>
    <row r="162" s="19" customFormat="1">
      <c r="B162" s="25"/>
      <c r="F162" s="20" t="s">
        <v>2463</v>
      </c>
      <c r="Z162" s="28"/>
    </row>
    <row r="163" s="19" customFormat="1">
      <c r="B163" s="25"/>
      <c r="F163" s="20" t="s">
        <v>2464</v>
      </c>
      <c r="Z163" s="28"/>
    </row>
    <row r="164" s="19" customFormat="1">
      <c r="B164" s="25"/>
      <c r="F164" s="20" t="s">
        <v>2465</v>
      </c>
      <c r="Z164" s="28"/>
    </row>
    <row r="165" s="19" customFormat="1">
      <c r="B165" s="25"/>
      <c r="F165" s="20" t="s">
        <v>2466</v>
      </c>
      <c r="Z165" s="28"/>
    </row>
    <row r="166" s="19" customFormat="1">
      <c r="B166" s="25"/>
      <c r="F166" s="20" t="s">
        <v>2467</v>
      </c>
      <c r="Z166" s="28"/>
    </row>
    <row r="167" s="19" customFormat="1">
      <c r="B167" s="25"/>
      <c r="F167" s="20" t="s">
        <v>2468</v>
      </c>
      <c r="Z167" s="28"/>
    </row>
    <row r="168" s="19" customFormat="1">
      <c r="B168" s="25"/>
      <c r="F168" s="20" t="s">
        <v>2469</v>
      </c>
      <c r="Z168" s="28"/>
    </row>
    <row r="169" s="19" customFormat="1">
      <c r="B169" s="25"/>
      <c r="F169" s="20" t="s">
        <v>2470</v>
      </c>
      <c r="Z169" s="28"/>
    </row>
    <row r="170" s="19" customFormat="1">
      <c r="B170" s="25"/>
      <c r="F170" s="20" t="s">
        <v>2471</v>
      </c>
      <c r="Z170" s="28"/>
    </row>
    <row r="171" s="19" customFormat="1">
      <c r="B171" s="25"/>
      <c r="F171" s="20" t="s">
        <v>2472</v>
      </c>
      <c r="Z171" s="28"/>
    </row>
    <row r="172" s="19" customFormat="1">
      <c r="B172" s="25"/>
      <c r="F172" s="20" t="s">
        <v>2473</v>
      </c>
      <c r="Z172" s="28"/>
    </row>
    <row r="173" s="19" customFormat="1">
      <c r="B173" s="25"/>
      <c r="F173" s="20" t="s">
        <v>2474</v>
      </c>
      <c r="Z173" s="28"/>
    </row>
    <row r="174" s="19" customFormat="1">
      <c r="B174" s="25"/>
      <c r="F174" s="20" t="s">
        <v>2475</v>
      </c>
      <c r="Z174" s="28"/>
    </row>
    <row r="175" s="19" customFormat="1">
      <c r="B175" s="25"/>
      <c r="F175" s="20" t="s">
        <v>2476</v>
      </c>
      <c r="Z175" s="28"/>
    </row>
    <row r="176" s="19" customFormat="1">
      <c r="B176" s="25"/>
      <c r="E176" s="20" t="s">
        <v>2477</v>
      </c>
      <c r="Z176" s="28"/>
    </row>
    <row r="177" s="19" customFormat="1">
      <c r="B177" s="25"/>
      <c r="E177" s="20" t="s">
        <v>2462</v>
      </c>
      <c r="Z177" s="28"/>
    </row>
    <row r="178" s="19" customFormat="1">
      <c r="B178" s="25"/>
      <c r="F178" s="20" t="s">
        <v>2453</v>
      </c>
      <c r="Z178" s="28"/>
    </row>
    <row r="179" s="19" customFormat="1">
      <c r="B179" s="25"/>
      <c r="F179" s="20" t="s">
        <v>2478</v>
      </c>
      <c r="Z179" s="28"/>
    </row>
    <row r="180" s="19" customFormat="1">
      <c r="B180" s="25"/>
      <c r="F180" s="20" t="s">
        <v>2464</v>
      </c>
      <c r="Z180" s="28"/>
    </row>
    <row r="181" s="19" customFormat="1">
      <c r="B181" s="25"/>
      <c r="F181" s="20" t="s">
        <v>2465</v>
      </c>
      <c r="Z181" s="28"/>
    </row>
    <row r="182" s="19" customFormat="1">
      <c r="B182" s="25"/>
      <c r="F182" s="20" t="s">
        <v>2466</v>
      </c>
      <c r="Z182" s="28"/>
    </row>
    <row r="183" s="19" customFormat="1">
      <c r="B183" s="25"/>
      <c r="F183" s="20" t="s">
        <v>2467</v>
      </c>
      <c r="Z183" s="28"/>
    </row>
    <row r="184" s="19" customFormat="1">
      <c r="B184" s="25"/>
      <c r="F184" s="20" t="s">
        <v>2468</v>
      </c>
      <c r="Z184" s="28"/>
    </row>
    <row r="185" s="19" customFormat="1">
      <c r="B185" s="25"/>
      <c r="F185" s="20" t="s">
        <v>2469</v>
      </c>
      <c r="Z185" s="28"/>
    </row>
    <row r="186" s="19" customFormat="1">
      <c r="B186" s="25"/>
      <c r="F186" s="20" t="s">
        <v>2470</v>
      </c>
      <c r="Z186" s="28"/>
    </row>
    <row r="187" s="19" customFormat="1">
      <c r="B187" s="25"/>
      <c r="F187" s="20" t="s">
        <v>2471</v>
      </c>
      <c r="Z187" s="28"/>
    </row>
    <row r="188" s="19" customFormat="1">
      <c r="B188" s="25"/>
      <c r="F188" s="20" t="s">
        <v>2472</v>
      </c>
      <c r="Z188" s="28"/>
    </row>
    <row r="189" s="19" customFormat="1">
      <c r="B189" s="25"/>
      <c r="F189" s="20" t="s">
        <v>2473</v>
      </c>
      <c r="Z189" s="28"/>
    </row>
    <row r="190" s="19" customFormat="1">
      <c r="B190" s="25"/>
      <c r="F190" s="20" t="s">
        <v>2474</v>
      </c>
      <c r="Z190" s="28"/>
    </row>
    <row r="191" s="19" customFormat="1">
      <c r="B191" s="25"/>
      <c r="F191" s="20" t="s">
        <v>2475</v>
      </c>
      <c r="Z191" s="28"/>
    </row>
    <row r="192" s="19" customFormat="1">
      <c r="B192" s="25"/>
      <c r="F192" s="20" t="s">
        <v>2476</v>
      </c>
      <c r="Z192" s="28"/>
    </row>
    <row r="193" s="19" customFormat="1">
      <c r="B193" s="25"/>
      <c r="E193" s="20" t="s">
        <v>2477</v>
      </c>
      <c r="Z193" s="28"/>
    </row>
    <row r="194" s="19" customFormat="1">
      <c r="B194" s="25"/>
      <c r="D194" s="20" t="s">
        <v>2479</v>
      </c>
      <c r="Z194" s="28"/>
    </row>
    <row r="195" s="19" customFormat="1">
      <c r="B195" s="25"/>
      <c r="D195" s="20" t="s">
        <v>128</v>
      </c>
      <c r="Z195" s="28"/>
    </row>
    <row r="196" s="19" customFormat="1">
      <c r="B196" s="25"/>
      <c r="E196" s="20" t="s">
        <v>2480</v>
      </c>
      <c r="Z196" s="28"/>
    </row>
    <row r="197" s="19" customFormat="1">
      <c r="B197" s="25"/>
      <c r="F197" s="20" t="s">
        <v>2450</v>
      </c>
      <c r="Z197" s="28"/>
    </row>
    <row r="198" s="19" customFormat="1">
      <c r="B198" s="25"/>
      <c r="F198" s="20" t="s">
        <v>2481</v>
      </c>
      <c r="Z198" s="28"/>
    </row>
    <row r="199" s="19" customFormat="1">
      <c r="B199" s="25"/>
      <c r="F199" s="20" t="s">
        <v>2482</v>
      </c>
      <c r="Z199" s="28"/>
    </row>
    <row r="200" s="19" customFormat="1">
      <c r="B200" s="25"/>
      <c r="F200" s="20" t="s">
        <v>2483</v>
      </c>
      <c r="Z200" s="28"/>
    </row>
    <row r="201" s="19" customFormat="1">
      <c r="B201" s="25"/>
      <c r="F201" s="20" t="s">
        <v>2484</v>
      </c>
      <c r="Z201" s="28"/>
    </row>
    <row r="202" s="19" customFormat="1">
      <c r="B202" s="25"/>
      <c r="F202" s="20" t="s">
        <v>2485</v>
      </c>
      <c r="Z202" s="28"/>
    </row>
    <row r="203" s="19" customFormat="1">
      <c r="B203" s="25"/>
      <c r="F203" s="20" t="s">
        <v>2486</v>
      </c>
      <c r="Z203" s="28"/>
    </row>
    <row r="204" s="19" customFormat="1">
      <c r="B204" s="25"/>
      <c r="F204" s="20" t="s">
        <v>2487</v>
      </c>
      <c r="Z204" s="28"/>
    </row>
    <row r="205" s="19" customFormat="1">
      <c r="B205" s="25"/>
      <c r="F205" s="20" t="s">
        <v>2488</v>
      </c>
      <c r="Z205" s="28"/>
    </row>
    <row r="206" s="19" customFormat="1">
      <c r="B206" s="25"/>
      <c r="F206" s="20" t="s">
        <v>2489</v>
      </c>
      <c r="Z206" s="28"/>
    </row>
    <row r="207" s="19" customFormat="1">
      <c r="B207" s="25"/>
      <c r="E207" s="20" t="s">
        <v>2490</v>
      </c>
      <c r="Z207" s="28"/>
    </row>
    <row r="208" s="19" customFormat="1">
      <c r="B208" s="25"/>
      <c r="E208" s="20" t="s">
        <v>2480</v>
      </c>
      <c r="Z208" s="28"/>
    </row>
    <row r="209" s="19" customFormat="1">
      <c r="B209" s="25"/>
      <c r="F209" s="20" t="s">
        <v>2453</v>
      </c>
      <c r="Z209" s="28"/>
    </row>
    <row r="210" s="19" customFormat="1">
      <c r="B210" s="25"/>
      <c r="F210" s="20" t="s">
        <v>2481</v>
      </c>
      <c r="Z210" s="28"/>
    </row>
    <row r="211" s="19" customFormat="1">
      <c r="B211" s="25"/>
      <c r="F211" s="20" t="s">
        <v>2491</v>
      </c>
      <c r="Z211" s="28"/>
    </row>
    <row r="212" s="19" customFormat="1">
      <c r="B212" s="25"/>
      <c r="F212" s="20" t="s">
        <v>2483</v>
      </c>
      <c r="Z212" s="28"/>
    </row>
    <row r="213" s="19" customFormat="1">
      <c r="B213" s="25"/>
      <c r="F213" s="20" t="s">
        <v>2484</v>
      </c>
      <c r="Z213" s="28"/>
    </row>
    <row r="214" s="19" customFormat="1">
      <c r="B214" s="25"/>
      <c r="F214" s="20" t="s">
        <v>2485</v>
      </c>
      <c r="Z214" s="28"/>
    </row>
    <row r="215" s="19" customFormat="1">
      <c r="B215" s="25"/>
      <c r="F215" s="20" t="s">
        <v>2486</v>
      </c>
      <c r="Z215" s="28"/>
    </row>
    <row r="216" s="19" customFormat="1">
      <c r="B216" s="25"/>
      <c r="F216" s="20" t="s">
        <v>2487</v>
      </c>
      <c r="Z216" s="28"/>
    </row>
    <row r="217" s="19" customFormat="1">
      <c r="B217" s="25"/>
      <c r="F217" s="20" t="s">
        <v>2488</v>
      </c>
      <c r="Z217" s="28"/>
    </row>
    <row r="218" s="19" customFormat="1">
      <c r="B218" s="25"/>
      <c r="F218" s="20" t="s">
        <v>2489</v>
      </c>
      <c r="Z218" s="28"/>
    </row>
    <row r="219" s="19" customFormat="1">
      <c r="B219" s="25"/>
      <c r="E219" s="20" t="s">
        <v>2490</v>
      </c>
      <c r="Z219" s="28"/>
    </row>
    <row r="220" s="19" customFormat="1">
      <c r="B220" s="25"/>
      <c r="D220" s="20" t="s">
        <v>2492</v>
      </c>
      <c r="Z220" s="28"/>
    </row>
    <row r="221" s="19" customFormat="1">
      <c r="B221" s="25"/>
      <c r="D221" s="20" t="s">
        <v>130</v>
      </c>
      <c r="Z221" s="28"/>
    </row>
    <row r="222" s="19" customFormat="1">
      <c r="B222" s="25"/>
      <c r="E222" s="20" t="s">
        <v>2493</v>
      </c>
      <c r="Z222" s="28"/>
    </row>
    <row r="223" s="19" customFormat="1">
      <c r="B223" s="25"/>
      <c r="F223" s="20" t="s">
        <v>2494</v>
      </c>
      <c r="Z223" s="28"/>
    </row>
    <row r="224" s="19" customFormat="1">
      <c r="B224" s="25"/>
      <c r="F224" s="20" t="s">
        <v>2495</v>
      </c>
      <c r="Z224" s="28"/>
    </row>
    <row r="225" s="19" customFormat="1">
      <c r="B225" s="25"/>
      <c r="F225" s="20" t="s">
        <v>2496</v>
      </c>
      <c r="Z225" s="28"/>
    </row>
    <row r="226" s="19" customFormat="1">
      <c r="B226" s="25"/>
      <c r="E226" s="20" t="s">
        <v>2497</v>
      </c>
      <c r="Z226" s="28"/>
    </row>
    <row r="227" s="19" customFormat="1">
      <c r="B227" s="25"/>
      <c r="D227" s="20" t="s">
        <v>2498</v>
      </c>
      <c r="Z227" s="28"/>
    </row>
    <row r="228" s="19" customFormat="1">
      <c r="B228" s="25"/>
      <c r="D228" s="20" t="s">
        <v>132</v>
      </c>
      <c r="Z228" s="28"/>
    </row>
    <row r="229" s="19" customFormat="1">
      <c r="B229" s="25"/>
      <c r="E229" s="20" t="s">
        <v>2499</v>
      </c>
      <c r="Z229" s="28"/>
    </row>
    <row r="230" s="19" customFormat="1">
      <c r="B230" s="25"/>
      <c r="D230" s="20" t="s">
        <v>2500</v>
      </c>
      <c r="Z230" s="28"/>
    </row>
    <row r="231" s="19" customFormat="1">
      <c r="B231" s="25"/>
      <c r="D231" s="20" t="s">
        <v>133</v>
      </c>
      <c r="Z231" s="28"/>
    </row>
    <row r="232" s="19" customFormat="1">
      <c r="B232" s="25"/>
      <c r="E232" s="20" t="s">
        <v>2501</v>
      </c>
      <c r="Z232" s="28"/>
    </row>
    <row r="233" s="19" customFormat="1">
      <c r="B233" s="25"/>
      <c r="F233" s="20" t="s">
        <v>2450</v>
      </c>
      <c r="Z233" s="28"/>
    </row>
    <row r="234" s="19" customFormat="1">
      <c r="B234" s="25"/>
      <c r="F234" s="20" t="s">
        <v>2502</v>
      </c>
      <c r="Z234" s="28"/>
    </row>
    <row r="235" s="19" customFormat="1">
      <c r="B235" s="25"/>
      <c r="F235" s="20" t="s">
        <v>2503</v>
      </c>
      <c r="Z235" s="28"/>
    </row>
    <row r="236" s="19" customFormat="1">
      <c r="B236" s="25"/>
      <c r="F236" s="20" t="s">
        <v>2504</v>
      </c>
      <c r="Z236" s="28"/>
    </row>
    <row r="237" s="19" customFormat="1">
      <c r="B237" s="25"/>
      <c r="F237" s="20" t="s">
        <v>2505</v>
      </c>
      <c r="Z237" s="28"/>
    </row>
    <row r="238" s="19" customFormat="1">
      <c r="B238" s="25"/>
      <c r="F238" s="20" t="s">
        <v>2506</v>
      </c>
      <c r="Z238" s="28"/>
    </row>
    <row r="239" s="19" customFormat="1">
      <c r="B239" s="25"/>
      <c r="E239" s="20" t="s">
        <v>2507</v>
      </c>
      <c r="Z239" s="28"/>
    </row>
    <row r="240" s="19" customFormat="1">
      <c r="B240" s="25"/>
      <c r="D240" s="20" t="s">
        <v>2508</v>
      </c>
      <c r="Z240" s="28"/>
    </row>
    <row r="241" s="19" customFormat="1">
      <c r="B241" s="25"/>
      <c r="C241" s="20" t="s">
        <v>2509</v>
      </c>
      <c r="Z241" s="28"/>
    </row>
    <row r="242" s="19" customFormat="1">
      <c r="B242" s="26" t="s">
        <v>2510</v>
      </c>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9"/>
    </row>
    <row r="243"/>
  </sheetData>
  <mergeCells>
    <mergeCell ref="A1:AD1"/>
    <mergeCell ref="B5:U5"/>
    <mergeCell ref="B6:U6"/>
    <mergeCell ref="B7:U7"/>
    <mergeCell ref="C8:V8"/>
    <mergeCell ref="C9:V9"/>
    <mergeCell ref="D10:W10"/>
    <mergeCell ref="D11:W11"/>
    <mergeCell ref="D12:W12"/>
    <mergeCell ref="D13:W13"/>
    <mergeCell ref="D14:W14"/>
    <mergeCell ref="C15:V15"/>
    <mergeCell ref="C16:V16"/>
    <mergeCell ref="D17:W17"/>
    <mergeCell ref="E18:X18"/>
    <mergeCell ref="E19:X19"/>
    <mergeCell ref="E20:X20"/>
    <mergeCell ref="E21:X21"/>
    <mergeCell ref="E22:X22"/>
    <mergeCell ref="E23:X23"/>
    <mergeCell ref="D24:W24"/>
    <mergeCell ref="D25:W25"/>
    <mergeCell ref="E26:X26"/>
    <mergeCell ref="E27:X27"/>
    <mergeCell ref="E28:X28"/>
    <mergeCell ref="E29:X29"/>
    <mergeCell ref="E30:X30"/>
    <mergeCell ref="E31:X31"/>
    <mergeCell ref="E32:X32"/>
    <mergeCell ref="E33:X33"/>
    <mergeCell ref="E34:X34"/>
    <mergeCell ref="E35:X35"/>
    <mergeCell ref="E36:X36"/>
    <mergeCell ref="E37:X37"/>
    <mergeCell ref="F38:Y38"/>
    <mergeCell ref="F39:Y39"/>
    <mergeCell ref="F40:Y40"/>
    <mergeCell ref="F41:Y41"/>
    <mergeCell ref="F42:Y42"/>
    <mergeCell ref="F43:Y43"/>
    <mergeCell ref="F44:Y44"/>
    <mergeCell ref="F45:Y45"/>
    <mergeCell ref="F46:Y46"/>
    <mergeCell ref="F47:Y47"/>
    <mergeCell ref="F48:Y48"/>
    <mergeCell ref="E49:X49"/>
    <mergeCell ref="D50:W50"/>
    <mergeCell ref="D51:W51"/>
    <mergeCell ref="E52:X52"/>
    <mergeCell ref="F53:Y53"/>
    <mergeCell ref="F54:Y54"/>
    <mergeCell ref="F55:Y55"/>
    <mergeCell ref="F56:Y56"/>
    <mergeCell ref="F57:Y57"/>
    <mergeCell ref="F58:Y58"/>
    <mergeCell ref="F59:Y59"/>
    <mergeCell ref="E60:X60"/>
    <mergeCell ref="D61:W61"/>
    <mergeCell ref="D62:W62"/>
    <mergeCell ref="E63:X63"/>
    <mergeCell ref="E64:X64"/>
    <mergeCell ref="E65:X65"/>
    <mergeCell ref="E66:X66"/>
    <mergeCell ref="E67:X67"/>
    <mergeCell ref="E68:X68"/>
    <mergeCell ref="E69:X69"/>
    <mergeCell ref="E70:X70"/>
    <mergeCell ref="E71:X71"/>
    <mergeCell ref="E72:X72"/>
    <mergeCell ref="E73:X73"/>
    <mergeCell ref="E74:X74"/>
    <mergeCell ref="E75:X75"/>
    <mergeCell ref="E76:X76"/>
    <mergeCell ref="E77:X77"/>
    <mergeCell ref="E78:X78"/>
    <mergeCell ref="E79:X79"/>
    <mergeCell ref="E80:X80"/>
    <mergeCell ref="E81:X81"/>
    <mergeCell ref="E82:X82"/>
    <mergeCell ref="E83:X83"/>
    <mergeCell ref="E84:X84"/>
    <mergeCell ref="E85:X85"/>
    <mergeCell ref="E86:X86"/>
    <mergeCell ref="E87:X87"/>
    <mergeCell ref="E88:X88"/>
    <mergeCell ref="E89:X89"/>
    <mergeCell ref="D90:W90"/>
    <mergeCell ref="D91:W91"/>
    <mergeCell ref="E92:X92"/>
    <mergeCell ref="E93:X93"/>
    <mergeCell ref="F94:Y94"/>
    <mergeCell ref="F95:Y95"/>
    <mergeCell ref="F96:Y96"/>
    <mergeCell ref="F97:Y97"/>
    <mergeCell ref="F98:Y98"/>
    <mergeCell ref="F99:Y99"/>
    <mergeCell ref="F100:Y100"/>
    <mergeCell ref="F101:Y101"/>
    <mergeCell ref="F102:Y102"/>
    <mergeCell ref="F103:Y103"/>
    <mergeCell ref="F104:Y104"/>
    <mergeCell ref="F105:Y105"/>
    <mergeCell ref="F106:Y106"/>
    <mergeCell ref="F107:Y107"/>
    <mergeCell ref="F108:Y108"/>
    <mergeCell ref="F109:Y109"/>
    <mergeCell ref="F110:Y110"/>
    <mergeCell ref="F111:Y111"/>
    <mergeCell ref="F112:Y112"/>
    <mergeCell ref="F113:Y113"/>
    <mergeCell ref="E114:X114"/>
    <mergeCell ref="E115:X115"/>
    <mergeCell ref="F116:Y116"/>
    <mergeCell ref="F117:Y117"/>
    <mergeCell ref="F118:Y118"/>
    <mergeCell ref="F119:Y119"/>
    <mergeCell ref="F120:Y120"/>
    <mergeCell ref="F121:Y121"/>
    <mergeCell ref="F122:Y122"/>
    <mergeCell ref="F123:Y123"/>
    <mergeCell ref="F124:Y124"/>
    <mergeCell ref="F125:Y125"/>
    <mergeCell ref="F126:Y126"/>
    <mergeCell ref="F127:Y127"/>
    <mergeCell ref="F128:Y128"/>
    <mergeCell ref="F129:Y129"/>
    <mergeCell ref="F130:Y130"/>
    <mergeCell ref="F131:Y131"/>
    <mergeCell ref="F132:Y132"/>
    <mergeCell ref="F133:Y133"/>
    <mergeCell ref="F134:Y134"/>
    <mergeCell ref="F135:Y135"/>
    <mergeCell ref="E136:X136"/>
    <mergeCell ref="D137:W137"/>
    <mergeCell ref="D138:W138"/>
    <mergeCell ref="E139:X139"/>
    <mergeCell ref="E140:X140"/>
    <mergeCell ref="E141:X141"/>
    <mergeCell ref="E142:X142"/>
    <mergeCell ref="F143:Y143"/>
    <mergeCell ref="G144:Z144"/>
    <mergeCell ref="G145:Z145"/>
    <mergeCell ref="F146:Y146"/>
    <mergeCell ref="F147:Y147"/>
    <mergeCell ref="G148:Z148"/>
    <mergeCell ref="G149:Z149"/>
    <mergeCell ref="F150:Y150"/>
    <mergeCell ref="E151:X151"/>
    <mergeCell ref="D152:W152"/>
    <mergeCell ref="D153:W153"/>
    <mergeCell ref="E154:X154"/>
    <mergeCell ref="F155:Y155"/>
    <mergeCell ref="F156:Y156"/>
    <mergeCell ref="E157:X157"/>
    <mergeCell ref="D158:W158"/>
    <mergeCell ref="D159:W159"/>
    <mergeCell ref="E160:X160"/>
    <mergeCell ref="F161:Y161"/>
    <mergeCell ref="F162:Y162"/>
    <mergeCell ref="F163:Y163"/>
    <mergeCell ref="F164:Y164"/>
    <mergeCell ref="F165:Y165"/>
    <mergeCell ref="F166:Y166"/>
    <mergeCell ref="F167:Y167"/>
    <mergeCell ref="F168:Y168"/>
    <mergeCell ref="F169:Y169"/>
    <mergeCell ref="F170:Y170"/>
    <mergeCell ref="F171:Y171"/>
    <mergeCell ref="F172:Y172"/>
    <mergeCell ref="F173:Y173"/>
    <mergeCell ref="F174:Y174"/>
    <mergeCell ref="F175:Y175"/>
    <mergeCell ref="E176:X176"/>
    <mergeCell ref="E177:X177"/>
    <mergeCell ref="F178:Y178"/>
    <mergeCell ref="F179:Y179"/>
    <mergeCell ref="F180:Y180"/>
    <mergeCell ref="F181:Y181"/>
    <mergeCell ref="F182:Y182"/>
    <mergeCell ref="F183:Y183"/>
    <mergeCell ref="F184:Y184"/>
    <mergeCell ref="F185:Y185"/>
    <mergeCell ref="F186:Y186"/>
    <mergeCell ref="F187:Y187"/>
    <mergeCell ref="F188:Y188"/>
    <mergeCell ref="F189:Y189"/>
    <mergeCell ref="F190:Y190"/>
    <mergeCell ref="F191:Y191"/>
    <mergeCell ref="F192:Y192"/>
    <mergeCell ref="E193:X193"/>
    <mergeCell ref="D194:W194"/>
    <mergeCell ref="D195:W195"/>
    <mergeCell ref="E196:X196"/>
    <mergeCell ref="F197:Y197"/>
    <mergeCell ref="F198:Y198"/>
    <mergeCell ref="F199:Y199"/>
    <mergeCell ref="F200:Y200"/>
    <mergeCell ref="F201:Y201"/>
    <mergeCell ref="F202:Y202"/>
    <mergeCell ref="F203:Y203"/>
    <mergeCell ref="F204:Y204"/>
    <mergeCell ref="F205:Y205"/>
    <mergeCell ref="F206:Y206"/>
    <mergeCell ref="E207:X207"/>
    <mergeCell ref="E208:X208"/>
    <mergeCell ref="F209:Y209"/>
    <mergeCell ref="F210:Y210"/>
    <mergeCell ref="F211:Y211"/>
    <mergeCell ref="F212:Y212"/>
    <mergeCell ref="F213:Y213"/>
    <mergeCell ref="F214:Y214"/>
    <mergeCell ref="F215:Y215"/>
    <mergeCell ref="F216:Y216"/>
    <mergeCell ref="F217:Y217"/>
    <mergeCell ref="F218:Y218"/>
    <mergeCell ref="E219:X219"/>
    <mergeCell ref="D220:W220"/>
    <mergeCell ref="D221:W221"/>
    <mergeCell ref="E222:X222"/>
    <mergeCell ref="F223:Y223"/>
    <mergeCell ref="F224:Y224"/>
    <mergeCell ref="F225:Y225"/>
    <mergeCell ref="E226:X226"/>
    <mergeCell ref="D227:W227"/>
    <mergeCell ref="D228:W228"/>
    <mergeCell ref="E229:X229"/>
    <mergeCell ref="D230:W230"/>
    <mergeCell ref="D231:W231"/>
    <mergeCell ref="E232:X232"/>
    <mergeCell ref="F233:Y233"/>
    <mergeCell ref="F234:Y234"/>
    <mergeCell ref="F235:Y235"/>
    <mergeCell ref="F236:Y236"/>
    <mergeCell ref="F237:Y237"/>
    <mergeCell ref="F238:Y238"/>
    <mergeCell ref="E239:X239"/>
    <mergeCell ref="D240:W240"/>
    <mergeCell ref="C241:V241"/>
    <mergeCell ref="B242:U242"/>
  </mergeCells>
  <headerFooter/>
</worksheet>
</file>

<file path=xl/worksheets/sheet5.xml><?xml version="1.0" encoding="utf-8"?>
<worksheet xmlns:r="http://schemas.openxmlformats.org/officeDocument/2006/relationships" xmlns="http://schemas.openxmlformats.org/spreadsheetml/2006/main">
  <dimension ref="A1:Z810"/>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 min="22" max="22" width="9.140625" customWidth="1"/>
    <col min="23" max="23" width="9.140625" customWidth="1"/>
    <col min="24" max="24" width="9.140625" customWidth="1"/>
    <col min="25" max="25" width="9.140625" customWidth="1"/>
    <col min="26" max="26" width="9.140625" customWidth="1"/>
  </cols>
  <sheetData>
    <row r="1" s="1" customFormat="1">
      <c r="A1" s="2" t="s">
        <v>0</v>
      </c>
    </row>
    <row r="2"/>
    <row r="3"/>
    <row r="4"/>
    <row r="5" s="19" customFormat="1">
      <c r="B5" s="23" t="s">
        <v>2348</v>
      </c>
      <c r="C5" s="21"/>
      <c r="D5" s="21"/>
      <c r="E5" s="21"/>
      <c r="F5" s="21"/>
      <c r="G5" s="21"/>
      <c r="H5" s="21"/>
      <c r="I5" s="21"/>
      <c r="J5" s="21"/>
      <c r="K5" s="21"/>
      <c r="L5" s="21"/>
      <c r="M5" s="21"/>
      <c r="N5" s="21"/>
      <c r="O5" s="21"/>
      <c r="P5" s="21"/>
      <c r="Q5" s="21"/>
      <c r="R5" s="21"/>
      <c r="S5" s="21"/>
      <c r="T5" s="21"/>
      <c r="U5" s="21"/>
      <c r="V5" s="21"/>
      <c r="W5" s="21"/>
      <c r="X5" s="21"/>
      <c r="Y5" s="21"/>
      <c r="Z5" s="27"/>
    </row>
    <row r="6" s="19" customFormat="1">
      <c r="B6" s="24" t="s">
        <v>2349</v>
      </c>
      <c r="Z6" s="28"/>
    </row>
    <row r="7" s="19" customFormat="1">
      <c r="B7" s="24" t="s">
        <v>2350</v>
      </c>
      <c r="Z7" s="28"/>
    </row>
    <row r="8" s="19" customFormat="1">
      <c r="B8" s="25"/>
      <c r="C8" s="20" t="s">
        <v>2351</v>
      </c>
      <c r="Z8" s="28"/>
    </row>
    <row r="9" s="19" customFormat="1">
      <c r="B9" s="25"/>
      <c r="C9" s="20" t="s">
        <v>52</v>
      </c>
      <c r="Z9" s="28"/>
    </row>
    <row r="10" s="19" customFormat="1">
      <c r="B10" s="25"/>
      <c r="D10" s="20" t="s">
        <v>2352</v>
      </c>
      <c r="Z10" s="28"/>
    </row>
    <row r="11" s="19" customFormat="1">
      <c r="B11" s="25"/>
      <c r="D11" s="20" t="s">
        <v>2353</v>
      </c>
      <c r="Z11" s="28"/>
    </row>
    <row r="12" s="19" customFormat="1">
      <c r="B12" s="25"/>
      <c r="D12" s="20" t="s">
        <v>2511</v>
      </c>
      <c r="Z12" s="28"/>
    </row>
    <row r="13" s="19" customFormat="1">
      <c r="B13" s="25"/>
      <c r="D13" s="20" t="s">
        <v>2512</v>
      </c>
      <c r="Z13" s="28"/>
    </row>
    <row r="14" s="19" customFormat="1">
      <c r="B14" s="25"/>
      <c r="D14" s="20" t="s">
        <v>2513</v>
      </c>
      <c r="Z14" s="28"/>
    </row>
    <row r="15" s="19" customFormat="1">
      <c r="B15" s="25"/>
      <c r="C15" s="20" t="s">
        <v>2357</v>
      </c>
      <c r="Z15" s="28"/>
    </row>
    <row r="16" s="19" customFormat="1">
      <c r="B16" s="25"/>
      <c r="C16" s="20" t="s">
        <v>54</v>
      </c>
      <c r="Z16" s="28"/>
    </row>
    <row r="17" s="19" customFormat="1">
      <c r="B17" s="25"/>
      <c r="D17" s="20" t="s">
        <v>88</v>
      </c>
      <c r="Z17" s="28"/>
    </row>
    <row r="18" s="19" customFormat="1">
      <c r="B18" s="25"/>
      <c r="E18" s="20" t="s">
        <v>2358</v>
      </c>
      <c r="Z18" s="28"/>
    </row>
    <row r="19" s="19" customFormat="1">
      <c r="B19" s="25"/>
      <c r="E19" s="20" t="s">
        <v>2514</v>
      </c>
      <c r="Z19" s="28"/>
    </row>
    <row r="20" s="19" customFormat="1">
      <c r="B20" s="25"/>
      <c r="E20" s="20" t="s">
        <v>2515</v>
      </c>
      <c r="Z20" s="28"/>
    </row>
    <row r="21" s="19" customFormat="1">
      <c r="B21" s="25"/>
      <c r="E21" s="20" t="s">
        <v>2516</v>
      </c>
      <c r="Z21" s="28"/>
    </row>
    <row r="22" s="19" customFormat="1">
      <c r="B22" s="25"/>
      <c r="E22" s="20" t="s">
        <v>2362</v>
      </c>
      <c r="Z22" s="28"/>
    </row>
    <row r="23" s="19" customFormat="1">
      <c r="B23" s="25"/>
      <c r="E23" s="20" t="s">
        <v>2363</v>
      </c>
      <c r="Z23" s="28"/>
    </row>
    <row r="24" s="19" customFormat="1">
      <c r="B24" s="25"/>
      <c r="D24" s="20" t="s">
        <v>2364</v>
      </c>
      <c r="Z24" s="28"/>
    </row>
    <row r="25" s="19" customFormat="1">
      <c r="B25" s="25"/>
      <c r="D25" s="20" t="s">
        <v>90</v>
      </c>
      <c r="Z25" s="28"/>
    </row>
    <row r="26" s="19" customFormat="1">
      <c r="B26" s="25"/>
      <c r="E26" s="20" t="s">
        <v>2517</v>
      </c>
      <c r="Z26" s="28"/>
    </row>
    <row r="27" s="19" customFormat="1">
      <c r="B27" s="25"/>
      <c r="E27" s="20" t="s">
        <v>2518</v>
      </c>
      <c r="Z27" s="28"/>
    </row>
    <row r="28" s="19" customFormat="1">
      <c r="B28" s="25"/>
      <c r="E28" s="20" t="s">
        <v>2519</v>
      </c>
      <c r="Z28" s="28"/>
    </row>
    <row r="29" s="19" customFormat="1">
      <c r="B29" s="25"/>
      <c r="E29" s="20" t="s">
        <v>2520</v>
      </c>
      <c r="Z29" s="28"/>
    </row>
    <row r="30" s="19" customFormat="1">
      <c r="B30" s="25"/>
      <c r="E30" s="20" t="s">
        <v>2368</v>
      </c>
      <c r="Z30" s="28"/>
    </row>
    <row r="31" s="19" customFormat="1">
      <c r="B31" s="25"/>
      <c r="E31" s="20" t="s">
        <v>2369</v>
      </c>
      <c r="Z31" s="28"/>
    </row>
    <row r="32" s="19" customFormat="1">
      <c r="B32" s="25"/>
      <c r="E32" s="20" t="s">
        <v>2521</v>
      </c>
      <c r="Z32" s="28"/>
    </row>
    <row r="33" s="19" customFormat="1">
      <c r="B33" s="25"/>
      <c r="E33" s="20" t="s">
        <v>2372</v>
      </c>
      <c r="Z33" s="28"/>
    </row>
    <row r="34" s="19" customFormat="1">
      <c r="B34" s="25"/>
      <c r="E34" s="20" t="s">
        <v>2522</v>
      </c>
      <c r="Z34" s="28"/>
    </row>
    <row r="35" s="19" customFormat="1">
      <c r="B35" s="25"/>
      <c r="E35" s="20" t="s">
        <v>2523</v>
      </c>
      <c r="Z35" s="28"/>
    </row>
    <row r="36" s="19" customFormat="1">
      <c r="B36" s="25"/>
      <c r="E36" s="20" t="s">
        <v>2524</v>
      </c>
      <c r="Z36" s="28"/>
    </row>
    <row r="37" s="19" customFormat="1">
      <c r="B37" s="25"/>
      <c r="E37" s="20" t="s">
        <v>2375</v>
      </c>
      <c r="Z37" s="28"/>
    </row>
    <row r="38" s="19" customFormat="1">
      <c r="B38" s="25"/>
      <c r="E38" s="20" t="s">
        <v>374</v>
      </c>
      <c r="Z38" s="28"/>
    </row>
    <row r="39" s="19" customFormat="1">
      <c r="B39" s="25"/>
      <c r="F39" s="20" t="s">
        <v>2376</v>
      </c>
      <c r="Z39" s="28"/>
    </row>
    <row r="40" s="19" customFormat="1">
      <c r="B40" s="25"/>
      <c r="F40" s="20" t="s">
        <v>2525</v>
      </c>
      <c r="Z40" s="28"/>
    </row>
    <row r="41" s="19" customFormat="1">
      <c r="B41" s="25"/>
      <c r="F41" s="20" t="s">
        <v>2378</v>
      </c>
      <c r="Z41" s="28"/>
    </row>
    <row r="42" s="19" customFormat="1">
      <c r="B42" s="25"/>
      <c r="F42" s="20" t="s">
        <v>2379</v>
      </c>
      <c r="Z42" s="28"/>
    </row>
    <row r="43" s="19" customFormat="1">
      <c r="B43" s="25"/>
      <c r="F43" s="20" t="s">
        <v>2380</v>
      </c>
      <c r="Z43" s="28"/>
    </row>
    <row r="44" s="19" customFormat="1">
      <c r="B44" s="25"/>
      <c r="F44" s="20" t="s">
        <v>2381</v>
      </c>
      <c r="Z44" s="28"/>
    </row>
    <row r="45" s="19" customFormat="1">
      <c r="B45" s="25"/>
      <c r="F45" s="20" t="s">
        <v>2526</v>
      </c>
      <c r="Z45" s="28"/>
    </row>
    <row r="46" s="19" customFormat="1">
      <c r="B46" s="25"/>
      <c r="F46" s="20" t="s">
        <v>2527</v>
      </c>
      <c r="Z46" s="28"/>
    </row>
    <row r="47" s="19" customFormat="1">
      <c r="B47" s="25"/>
      <c r="F47" s="20" t="s">
        <v>2384</v>
      </c>
      <c r="Z47" s="28"/>
    </row>
    <row r="48" s="19" customFormat="1">
      <c r="B48" s="25"/>
      <c r="F48" s="20" t="s">
        <v>2385</v>
      </c>
      <c r="Z48" s="28"/>
    </row>
    <row r="49" s="19" customFormat="1">
      <c r="B49" s="25"/>
      <c r="F49" s="20" t="s">
        <v>2386</v>
      </c>
      <c r="Z49" s="28"/>
    </row>
    <row r="50" s="19" customFormat="1">
      <c r="B50" s="25"/>
      <c r="E50" s="20" t="s">
        <v>2387</v>
      </c>
      <c r="Z50" s="28"/>
    </row>
    <row r="51" s="19" customFormat="1">
      <c r="B51" s="25"/>
      <c r="D51" s="20" t="s">
        <v>2388</v>
      </c>
      <c r="Z51" s="28"/>
    </row>
    <row r="52" s="19" customFormat="1">
      <c r="B52" s="25"/>
      <c r="D52" s="20" t="s">
        <v>96</v>
      </c>
      <c r="Z52" s="28"/>
    </row>
    <row r="53" s="19" customFormat="1">
      <c r="B53" s="25"/>
      <c r="E53" s="20" t="s">
        <v>2389</v>
      </c>
      <c r="Z53" s="28"/>
    </row>
    <row r="54" s="19" customFormat="1">
      <c r="B54" s="25"/>
      <c r="F54" s="20" t="s">
        <v>2390</v>
      </c>
      <c r="Z54" s="28"/>
    </row>
    <row r="55" s="19" customFormat="1">
      <c r="B55" s="25"/>
      <c r="F55" s="20" t="s">
        <v>2528</v>
      </c>
      <c r="Z55" s="28"/>
    </row>
    <row r="56" s="19" customFormat="1">
      <c r="B56" s="25"/>
      <c r="F56" s="20" t="s">
        <v>2529</v>
      </c>
      <c r="Z56" s="28"/>
    </row>
    <row r="57" s="19" customFormat="1">
      <c r="B57" s="25"/>
      <c r="F57" s="20" t="s">
        <v>2530</v>
      </c>
      <c r="Z57" s="28"/>
    </row>
    <row r="58" s="19" customFormat="1">
      <c r="B58" s="25"/>
      <c r="F58" s="20" t="s">
        <v>2531</v>
      </c>
      <c r="Z58" s="28"/>
    </row>
    <row r="59" s="19" customFormat="1">
      <c r="B59" s="25"/>
      <c r="F59" s="20" t="s">
        <v>2532</v>
      </c>
      <c r="Z59" s="28"/>
    </row>
    <row r="60" s="19" customFormat="1">
      <c r="B60" s="25"/>
      <c r="E60" s="20" t="s">
        <v>2397</v>
      </c>
      <c r="Z60" s="28"/>
    </row>
    <row r="61" s="19" customFormat="1">
      <c r="B61" s="25"/>
      <c r="D61" s="20" t="s">
        <v>2398</v>
      </c>
      <c r="Z61" s="28"/>
    </row>
    <row r="62" s="19" customFormat="1">
      <c r="B62" s="25"/>
      <c r="D62" s="20" t="s">
        <v>98</v>
      </c>
      <c r="Z62" s="28"/>
    </row>
    <row r="63" s="19" customFormat="1">
      <c r="B63" s="25"/>
      <c r="E63" s="20" t="s">
        <v>2399</v>
      </c>
      <c r="Z63" s="28"/>
    </row>
    <row r="64" s="19" customFormat="1">
      <c r="B64" s="25"/>
      <c r="E64" s="20" t="s">
        <v>2400</v>
      </c>
      <c r="Z64" s="28"/>
    </row>
    <row r="65" s="19" customFormat="1">
      <c r="B65" s="25"/>
      <c r="E65" s="20" t="s">
        <v>2401</v>
      </c>
      <c r="Z65" s="28"/>
    </row>
    <row r="66" s="19" customFormat="1">
      <c r="B66" s="25"/>
      <c r="E66" s="20" t="s">
        <v>2402</v>
      </c>
      <c r="Z66" s="28"/>
    </row>
    <row r="67" s="19" customFormat="1">
      <c r="B67" s="25"/>
      <c r="E67" s="20" t="s">
        <v>2403</v>
      </c>
      <c r="Z67" s="28"/>
    </row>
    <row r="68" s="19" customFormat="1">
      <c r="B68" s="25"/>
      <c r="E68" s="20" t="s">
        <v>2404</v>
      </c>
      <c r="Z68" s="28"/>
    </row>
    <row r="69" s="19" customFormat="1">
      <c r="B69" s="25"/>
      <c r="E69" s="20" t="s">
        <v>2533</v>
      </c>
      <c r="Z69" s="28"/>
    </row>
    <row r="70" s="19" customFormat="1">
      <c r="B70" s="25"/>
      <c r="E70" s="20" t="s">
        <v>2406</v>
      </c>
      <c r="Z70" s="28"/>
    </row>
    <row r="71" s="19" customFormat="1">
      <c r="B71" s="25"/>
      <c r="E71" s="20" t="s">
        <v>2407</v>
      </c>
      <c r="Z71" s="28"/>
    </row>
    <row r="72" s="19" customFormat="1">
      <c r="B72" s="25"/>
      <c r="E72" s="20" t="s">
        <v>2409</v>
      </c>
      <c r="Z72" s="28"/>
    </row>
    <row r="73" s="19" customFormat="1">
      <c r="B73" s="25"/>
      <c r="E73" s="20" t="s">
        <v>2410</v>
      </c>
      <c r="Z73" s="28"/>
    </row>
    <row r="74" s="19" customFormat="1">
      <c r="B74" s="25"/>
      <c r="E74" s="20" t="s">
        <v>2534</v>
      </c>
      <c r="Z74" s="28"/>
    </row>
    <row r="75" s="19" customFormat="1">
      <c r="B75" s="25"/>
      <c r="E75" s="20" t="s">
        <v>2535</v>
      </c>
      <c r="Z75" s="28"/>
    </row>
    <row r="76" s="19" customFormat="1">
      <c r="B76" s="25"/>
      <c r="E76" s="20" t="s">
        <v>2536</v>
      </c>
      <c r="Z76" s="28"/>
    </row>
    <row r="77" s="19" customFormat="1">
      <c r="B77" s="25"/>
      <c r="E77" s="20" t="s">
        <v>2537</v>
      </c>
      <c r="Z77" s="28"/>
    </row>
    <row r="78" s="19" customFormat="1">
      <c r="B78" s="25"/>
      <c r="E78" s="20" t="s">
        <v>2538</v>
      </c>
      <c r="Z78" s="28"/>
    </row>
    <row r="79" s="19" customFormat="1">
      <c r="B79" s="25"/>
      <c r="E79" s="20" t="s">
        <v>2539</v>
      </c>
      <c r="Z79" s="28"/>
    </row>
    <row r="80" s="19" customFormat="1">
      <c r="B80" s="25"/>
      <c r="E80" s="20" t="s">
        <v>2540</v>
      </c>
      <c r="Z80" s="28"/>
    </row>
    <row r="81" s="19" customFormat="1">
      <c r="B81" s="25"/>
      <c r="E81" s="20" t="s">
        <v>2541</v>
      </c>
      <c r="Z81" s="28"/>
    </row>
    <row r="82" s="19" customFormat="1">
      <c r="B82" s="25"/>
      <c r="E82" s="20" t="s">
        <v>2542</v>
      </c>
      <c r="Z82" s="28"/>
    </row>
    <row r="83" s="19" customFormat="1">
      <c r="B83" s="25"/>
      <c r="E83" s="20" t="s">
        <v>2543</v>
      </c>
      <c r="Z83" s="28"/>
    </row>
    <row r="84" s="19" customFormat="1">
      <c r="B84" s="25"/>
      <c r="E84" s="20" t="s">
        <v>2544</v>
      </c>
      <c r="Z84" s="28"/>
    </row>
    <row r="85" s="19" customFormat="1">
      <c r="B85" s="25"/>
      <c r="E85" s="20" t="s">
        <v>2425</v>
      </c>
      <c r="Z85" s="28"/>
    </row>
    <row r="86" s="19" customFormat="1">
      <c r="B86" s="25"/>
      <c r="D86" s="20" t="s">
        <v>2426</v>
      </c>
      <c r="Z86" s="28"/>
    </row>
    <row r="87" s="19" customFormat="1">
      <c r="B87" s="25"/>
      <c r="D87" s="20" t="s">
        <v>102</v>
      </c>
      <c r="Z87" s="28"/>
    </row>
    <row r="88" s="19" customFormat="1">
      <c r="B88" s="25"/>
      <c r="E88" s="20" t="s">
        <v>2545</v>
      </c>
      <c r="Z88" s="28"/>
    </row>
    <row r="89" s="19" customFormat="1">
      <c r="B89" s="25"/>
      <c r="D89" s="20" t="s">
        <v>2546</v>
      </c>
      <c r="Z89" s="28"/>
    </row>
    <row r="90" s="19" customFormat="1">
      <c r="B90" s="25"/>
      <c r="D90" s="20" t="s">
        <v>108</v>
      </c>
      <c r="Z90" s="28"/>
    </row>
    <row r="91" s="19" customFormat="1">
      <c r="B91" s="25"/>
      <c r="E91" s="20" t="s">
        <v>2427</v>
      </c>
      <c r="Z91" s="28"/>
    </row>
    <row r="92" s="19" customFormat="1">
      <c r="B92" s="25"/>
      <c r="E92" s="20" t="s">
        <v>905</v>
      </c>
      <c r="Z92" s="28"/>
    </row>
    <row r="93" s="19" customFormat="1">
      <c r="B93" s="25"/>
      <c r="F93" s="20" t="s">
        <v>2428</v>
      </c>
      <c r="Z93" s="28"/>
    </row>
    <row r="94" s="19" customFormat="1">
      <c r="B94" s="25"/>
      <c r="F94" s="20" t="s">
        <v>2547</v>
      </c>
      <c r="Z94" s="28"/>
    </row>
    <row r="95" s="19" customFormat="1">
      <c r="B95" s="25"/>
      <c r="F95" s="20" t="s">
        <v>2548</v>
      </c>
      <c r="Z95" s="28"/>
    </row>
    <row r="96" s="19" customFormat="1">
      <c r="B96" s="25"/>
      <c r="F96" s="20" t="s">
        <v>2535</v>
      </c>
      <c r="Z96" s="28"/>
    </row>
    <row r="97" s="19" customFormat="1">
      <c r="B97" s="25"/>
      <c r="F97" s="20" t="s">
        <v>2549</v>
      </c>
      <c r="Z97" s="28"/>
    </row>
    <row r="98" s="19" customFormat="1">
      <c r="B98" s="25"/>
      <c r="F98" s="20" t="s">
        <v>2432</v>
      </c>
      <c r="Z98" s="28"/>
    </row>
    <row r="99" s="19" customFormat="1">
      <c r="B99" s="25"/>
      <c r="F99" s="20" t="s">
        <v>2433</v>
      </c>
      <c r="Z99" s="28"/>
    </row>
    <row r="100" s="19" customFormat="1">
      <c r="B100" s="25"/>
      <c r="F100" s="20" t="s">
        <v>2434</v>
      </c>
      <c r="Z100" s="28"/>
    </row>
    <row r="101" s="19" customFormat="1">
      <c r="B101" s="25"/>
      <c r="F101" s="20" t="s">
        <v>2550</v>
      </c>
      <c r="Z101" s="28"/>
    </row>
    <row r="102" s="19" customFormat="1">
      <c r="B102" s="25"/>
      <c r="F102" s="20" t="s">
        <v>2436</v>
      </c>
      <c r="Z102" s="28"/>
    </row>
    <row r="103" s="19" customFormat="1">
      <c r="B103" s="25"/>
      <c r="F103" s="20" t="s">
        <v>2437</v>
      </c>
      <c r="Z103" s="28"/>
    </row>
    <row r="104" s="19" customFormat="1">
      <c r="B104" s="25"/>
      <c r="F104" s="20" t="s">
        <v>2534</v>
      </c>
      <c r="Z104" s="28"/>
    </row>
    <row r="105" s="19" customFormat="1">
      <c r="B105" s="25"/>
      <c r="F105" s="20" t="s">
        <v>2537</v>
      </c>
      <c r="Z105" s="28"/>
    </row>
    <row r="106" s="19" customFormat="1">
      <c r="B106" s="25"/>
      <c r="F106" s="20" t="s">
        <v>2551</v>
      </c>
      <c r="Z106" s="28"/>
    </row>
    <row r="107" s="19" customFormat="1">
      <c r="B107" s="25"/>
      <c r="F107" s="20" t="s">
        <v>2439</v>
      </c>
      <c r="Z107" s="28"/>
    </row>
    <row r="108" s="19" customFormat="1">
      <c r="B108" s="25"/>
      <c r="E108" s="20" t="s">
        <v>2440</v>
      </c>
      <c r="Z108" s="28"/>
    </row>
    <row r="109" s="19" customFormat="1">
      <c r="B109" s="25"/>
      <c r="E109" s="20" t="s">
        <v>905</v>
      </c>
      <c r="Z109" s="28"/>
    </row>
    <row r="110" s="19" customFormat="1">
      <c r="B110" s="25"/>
      <c r="F110" s="20" t="s">
        <v>2428</v>
      </c>
      <c r="Z110" s="28"/>
    </row>
    <row r="111" s="19" customFormat="1">
      <c r="B111" s="25"/>
      <c r="F111" s="20" t="s">
        <v>2552</v>
      </c>
      <c r="Z111" s="28"/>
    </row>
    <row r="112" s="19" customFormat="1">
      <c r="B112" s="25"/>
      <c r="F112" s="20" t="s">
        <v>2553</v>
      </c>
      <c r="Z112" s="28"/>
    </row>
    <row r="113" s="19" customFormat="1">
      <c r="B113" s="25"/>
      <c r="F113" s="20" t="s">
        <v>2554</v>
      </c>
      <c r="Z113" s="28"/>
    </row>
    <row r="114" s="19" customFormat="1">
      <c r="B114" s="25"/>
      <c r="F114" s="20" t="s">
        <v>2555</v>
      </c>
      <c r="Z114" s="28"/>
    </row>
    <row r="115" s="19" customFormat="1">
      <c r="B115" s="25"/>
      <c r="F115" s="20" t="s">
        <v>2432</v>
      </c>
      <c r="Z115" s="28"/>
    </row>
    <row r="116" s="19" customFormat="1">
      <c r="B116" s="25"/>
      <c r="F116" s="20" t="s">
        <v>2556</v>
      </c>
      <c r="Z116" s="28"/>
    </row>
    <row r="117" s="19" customFormat="1">
      <c r="B117" s="25"/>
      <c r="F117" s="20" t="s">
        <v>2434</v>
      </c>
      <c r="Z117" s="28"/>
    </row>
    <row r="118" s="19" customFormat="1">
      <c r="B118" s="25"/>
      <c r="F118" s="20" t="s">
        <v>2550</v>
      </c>
      <c r="Z118" s="28"/>
    </row>
    <row r="119" s="19" customFormat="1">
      <c r="B119" s="25"/>
      <c r="F119" s="20" t="s">
        <v>2436</v>
      </c>
      <c r="Z119" s="28"/>
    </row>
    <row r="120" s="19" customFormat="1">
      <c r="B120" s="25"/>
      <c r="F120" s="20" t="s">
        <v>2437</v>
      </c>
      <c r="Z120" s="28"/>
    </row>
    <row r="121" s="19" customFormat="1">
      <c r="B121" s="25"/>
      <c r="F121" s="20" t="s">
        <v>2534</v>
      </c>
      <c r="Z121" s="28"/>
    </row>
    <row r="122" s="19" customFormat="1">
      <c r="B122" s="25"/>
      <c r="F122" s="20" t="s">
        <v>2557</v>
      </c>
      <c r="Z122" s="28"/>
    </row>
    <row r="123" s="19" customFormat="1">
      <c r="B123" s="25"/>
      <c r="F123" s="20" t="s">
        <v>2558</v>
      </c>
      <c r="Z123" s="28"/>
    </row>
    <row r="124" s="19" customFormat="1">
      <c r="B124" s="25"/>
      <c r="F124" s="20" t="s">
        <v>2559</v>
      </c>
      <c r="Z124" s="28"/>
    </row>
    <row r="125" s="19" customFormat="1">
      <c r="B125" s="25"/>
      <c r="F125" s="20" t="s">
        <v>2560</v>
      </c>
      <c r="Z125" s="28"/>
    </row>
    <row r="126" s="19" customFormat="1">
      <c r="B126" s="25"/>
      <c r="E126" s="20" t="s">
        <v>2440</v>
      </c>
      <c r="Z126" s="28"/>
    </row>
    <row r="127" s="19" customFormat="1">
      <c r="B127" s="25"/>
      <c r="E127" s="20" t="s">
        <v>905</v>
      </c>
      <c r="Z127" s="28"/>
    </row>
    <row r="128" s="19" customFormat="1">
      <c r="B128" s="25"/>
      <c r="F128" s="20" t="s">
        <v>2561</v>
      </c>
      <c r="Z128" s="28"/>
    </row>
    <row r="129" s="19" customFormat="1">
      <c r="B129" s="25"/>
      <c r="F129" s="20" t="s">
        <v>2444</v>
      </c>
      <c r="Z129" s="28"/>
    </row>
    <row r="130" s="19" customFormat="1">
      <c r="B130" s="25"/>
      <c r="E130" s="20" t="s">
        <v>2440</v>
      </c>
      <c r="Z130" s="28"/>
    </row>
    <row r="131" s="19" customFormat="1">
      <c r="B131" s="25"/>
      <c r="D131" s="20" t="s">
        <v>2445</v>
      </c>
      <c r="Z131" s="28"/>
    </row>
    <row r="132" s="19" customFormat="1">
      <c r="B132" s="25"/>
      <c r="D132" s="20" t="s">
        <v>114</v>
      </c>
      <c r="Z132" s="28"/>
    </row>
    <row r="133" s="19" customFormat="1">
      <c r="B133" s="25"/>
      <c r="E133" s="20" t="s">
        <v>2562</v>
      </c>
      <c r="Z133" s="28"/>
    </row>
    <row r="134" s="19" customFormat="1">
      <c r="B134" s="25"/>
      <c r="E134" s="20" t="s">
        <v>2563</v>
      </c>
      <c r="Z134" s="28"/>
    </row>
    <row r="135" s="19" customFormat="1">
      <c r="B135" s="25"/>
      <c r="E135" s="20" t="s">
        <v>2564</v>
      </c>
      <c r="Z135" s="28"/>
    </row>
    <row r="136" s="19" customFormat="1">
      <c r="B136" s="25"/>
      <c r="E136" s="20" t="s">
        <v>2565</v>
      </c>
      <c r="Z136" s="28"/>
    </row>
    <row r="137" s="19" customFormat="1">
      <c r="B137" s="25"/>
      <c r="E137" s="20" t="s">
        <v>2566</v>
      </c>
      <c r="Z137" s="28"/>
    </row>
    <row r="138" s="19" customFormat="1">
      <c r="B138" s="25"/>
      <c r="E138" s="20" t="s">
        <v>1137</v>
      </c>
      <c r="Z138" s="28"/>
    </row>
    <row r="139" s="19" customFormat="1">
      <c r="B139" s="25"/>
      <c r="F139" s="20" t="s">
        <v>2567</v>
      </c>
      <c r="Z139" s="28"/>
    </row>
    <row r="140" s="19" customFormat="1">
      <c r="B140" s="25"/>
      <c r="F140" s="20" t="s">
        <v>2161</v>
      </c>
      <c r="Z140" s="28"/>
    </row>
    <row r="141" s="19" customFormat="1">
      <c r="B141" s="25"/>
      <c r="G141" s="20" t="s">
        <v>2568</v>
      </c>
      <c r="Z141" s="28"/>
    </row>
    <row r="142" s="19" customFormat="1">
      <c r="B142" s="25"/>
      <c r="G142" s="20" t="s">
        <v>2569</v>
      </c>
      <c r="Z142" s="28"/>
    </row>
    <row r="143" s="19" customFormat="1">
      <c r="B143" s="25"/>
      <c r="F143" s="20" t="s">
        <v>2570</v>
      </c>
      <c r="Z143" s="28"/>
    </row>
    <row r="144" s="19" customFormat="1">
      <c r="B144" s="25"/>
      <c r="F144" s="20" t="s">
        <v>1054</v>
      </c>
      <c r="Z144" s="28"/>
    </row>
    <row r="145" s="19" customFormat="1">
      <c r="B145" s="25"/>
      <c r="G145" s="20" t="s">
        <v>2571</v>
      </c>
      <c r="Z145" s="28"/>
    </row>
    <row r="146" s="19" customFormat="1">
      <c r="B146" s="25"/>
      <c r="G146" s="20" t="s">
        <v>2572</v>
      </c>
      <c r="Z146" s="28"/>
    </row>
    <row r="147" s="19" customFormat="1">
      <c r="B147" s="25"/>
      <c r="F147" s="20" t="s">
        <v>2573</v>
      </c>
      <c r="Z147" s="28"/>
    </row>
    <row r="148" s="19" customFormat="1">
      <c r="B148" s="25"/>
      <c r="E148" s="20" t="s">
        <v>2574</v>
      </c>
      <c r="Z148" s="28"/>
    </row>
    <row r="149" s="19" customFormat="1">
      <c r="B149" s="25"/>
      <c r="E149" s="20" t="s">
        <v>2575</v>
      </c>
      <c r="Z149" s="28"/>
    </row>
    <row r="150" s="19" customFormat="1">
      <c r="B150" s="25"/>
      <c r="E150" s="20" t="s">
        <v>2576</v>
      </c>
      <c r="Z150" s="28"/>
    </row>
    <row r="151" s="19" customFormat="1">
      <c r="B151" s="25"/>
      <c r="D151" s="20" t="s">
        <v>2577</v>
      </c>
      <c r="Z151" s="28"/>
    </row>
    <row r="152" s="19" customFormat="1">
      <c r="B152" s="25"/>
      <c r="D152" s="20" t="s">
        <v>122</v>
      </c>
      <c r="Z152" s="28"/>
    </row>
    <row r="153" s="19" customFormat="1">
      <c r="B153" s="25"/>
      <c r="E153" s="20" t="s">
        <v>2457</v>
      </c>
      <c r="Z153" s="28"/>
    </row>
    <row r="154" s="19" customFormat="1">
      <c r="B154" s="25"/>
      <c r="F154" s="20" t="s">
        <v>2458</v>
      </c>
      <c r="Z154" s="28"/>
    </row>
    <row r="155" s="19" customFormat="1">
      <c r="B155" s="25"/>
      <c r="F155" s="20" t="s">
        <v>2578</v>
      </c>
      <c r="Z155" s="28"/>
    </row>
    <row r="156" s="19" customFormat="1">
      <c r="B156" s="25"/>
      <c r="E156" s="20" t="s">
        <v>2460</v>
      </c>
      <c r="Z156" s="28"/>
    </row>
    <row r="157" s="19" customFormat="1">
      <c r="B157" s="25"/>
      <c r="D157" s="20" t="s">
        <v>2461</v>
      </c>
      <c r="Z157" s="28"/>
    </row>
    <row r="158" s="19" customFormat="1">
      <c r="B158" s="25"/>
      <c r="D158" s="20" t="s">
        <v>126</v>
      </c>
      <c r="Z158" s="28"/>
    </row>
    <row r="159" s="19" customFormat="1">
      <c r="B159" s="25"/>
      <c r="E159" s="20" t="s">
        <v>2462</v>
      </c>
      <c r="Z159" s="28"/>
    </row>
    <row r="160" s="19" customFormat="1">
      <c r="B160" s="25"/>
      <c r="F160" s="20" t="s">
        <v>2560</v>
      </c>
      <c r="Z160" s="28"/>
    </row>
    <row r="161" s="19" customFormat="1">
      <c r="B161" s="25"/>
      <c r="F161" s="20" t="s">
        <v>2478</v>
      </c>
      <c r="Z161" s="28"/>
    </row>
    <row r="162" s="19" customFormat="1">
      <c r="B162" s="25"/>
      <c r="F162" s="20" t="s">
        <v>2464</v>
      </c>
      <c r="Z162" s="28"/>
    </row>
    <row r="163" s="19" customFormat="1">
      <c r="B163" s="25"/>
      <c r="F163" s="20" t="s">
        <v>2579</v>
      </c>
      <c r="Z163" s="28"/>
    </row>
    <row r="164" s="19" customFormat="1">
      <c r="B164" s="25"/>
      <c r="F164" s="20" t="s">
        <v>2580</v>
      </c>
      <c r="Z164" s="28"/>
    </row>
    <row r="165" s="19" customFormat="1">
      <c r="B165" s="25"/>
      <c r="F165" s="20" t="s">
        <v>2581</v>
      </c>
      <c r="Z165" s="28"/>
    </row>
    <row r="166" s="19" customFormat="1">
      <c r="B166" s="25"/>
      <c r="F166" s="20" t="s">
        <v>2468</v>
      </c>
      <c r="Z166" s="28"/>
    </row>
    <row r="167" s="19" customFormat="1">
      <c r="B167" s="25"/>
      <c r="F167" s="20" t="s">
        <v>2582</v>
      </c>
      <c r="Z167" s="28"/>
    </row>
    <row r="168" s="19" customFormat="1">
      <c r="B168" s="25"/>
      <c r="F168" s="20" t="s">
        <v>2583</v>
      </c>
      <c r="Z168" s="28"/>
    </row>
    <row r="169" s="19" customFormat="1">
      <c r="B169" s="25"/>
      <c r="F169" s="20" t="s">
        <v>2584</v>
      </c>
      <c r="Z169" s="28"/>
    </row>
    <row r="170" s="19" customFormat="1">
      <c r="B170" s="25"/>
      <c r="F170" s="20" t="s">
        <v>2472</v>
      </c>
      <c r="Z170" s="28"/>
    </row>
    <row r="171" s="19" customFormat="1">
      <c r="B171" s="25"/>
      <c r="F171" s="20" t="s">
        <v>2585</v>
      </c>
      <c r="Z171" s="28"/>
    </row>
    <row r="172" s="19" customFormat="1">
      <c r="B172" s="25"/>
      <c r="F172" s="20" t="s">
        <v>2586</v>
      </c>
      <c r="Z172" s="28"/>
    </row>
    <row r="173" s="19" customFormat="1">
      <c r="B173" s="25"/>
      <c r="F173" s="20" t="s">
        <v>2587</v>
      </c>
      <c r="Z173" s="28"/>
    </row>
    <row r="174" s="19" customFormat="1">
      <c r="B174" s="25"/>
      <c r="F174" s="20" t="s">
        <v>2476</v>
      </c>
      <c r="Z174" s="28"/>
    </row>
    <row r="175" s="19" customFormat="1">
      <c r="B175" s="25"/>
      <c r="E175" s="20" t="s">
        <v>2477</v>
      </c>
      <c r="Z175" s="28"/>
    </row>
    <row r="176" s="19" customFormat="1">
      <c r="B176" s="25"/>
      <c r="E176" s="20" t="s">
        <v>2462</v>
      </c>
      <c r="Z176" s="28"/>
    </row>
    <row r="177" s="19" customFormat="1">
      <c r="B177" s="25"/>
      <c r="F177" s="20" t="s">
        <v>2560</v>
      </c>
      <c r="Z177" s="28"/>
    </row>
    <row r="178" s="19" customFormat="1">
      <c r="B178" s="25"/>
      <c r="F178" s="20" t="s">
        <v>2502</v>
      </c>
      <c r="Z178" s="28"/>
    </row>
    <row r="179" s="19" customFormat="1">
      <c r="B179" s="25"/>
      <c r="F179" s="20" t="s">
        <v>2464</v>
      </c>
      <c r="Z179" s="28"/>
    </row>
    <row r="180" s="19" customFormat="1">
      <c r="B180" s="25"/>
      <c r="F180" s="20" t="s">
        <v>2465</v>
      </c>
      <c r="Z180" s="28"/>
    </row>
    <row r="181" s="19" customFormat="1">
      <c r="B181" s="25"/>
      <c r="F181" s="20" t="s">
        <v>2580</v>
      </c>
      <c r="Z181" s="28"/>
    </row>
    <row r="182" s="19" customFormat="1">
      <c r="B182" s="25"/>
      <c r="F182" s="20" t="s">
        <v>2581</v>
      </c>
      <c r="Z182" s="28"/>
    </row>
    <row r="183" s="19" customFormat="1">
      <c r="B183" s="25"/>
      <c r="F183" s="20" t="s">
        <v>2468</v>
      </c>
      <c r="Z183" s="28"/>
    </row>
    <row r="184" s="19" customFormat="1">
      <c r="B184" s="25"/>
      <c r="F184" s="20" t="s">
        <v>2582</v>
      </c>
      <c r="Z184" s="28"/>
    </row>
    <row r="185" s="19" customFormat="1">
      <c r="B185" s="25"/>
      <c r="F185" s="20" t="s">
        <v>2583</v>
      </c>
      <c r="Z185" s="28"/>
    </row>
    <row r="186" s="19" customFormat="1">
      <c r="B186" s="25"/>
      <c r="F186" s="20" t="s">
        <v>2588</v>
      </c>
      <c r="Z186" s="28"/>
    </row>
    <row r="187" s="19" customFormat="1">
      <c r="B187" s="25"/>
      <c r="F187" s="20" t="s">
        <v>2589</v>
      </c>
      <c r="Z187" s="28"/>
    </row>
    <row r="188" s="19" customFormat="1">
      <c r="B188" s="25"/>
      <c r="F188" s="20" t="s">
        <v>2585</v>
      </c>
      <c r="Z188" s="28"/>
    </row>
    <row r="189" s="19" customFormat="1">
      <c r="B189" s="25"/>
      <c r="F189" s="20" t="s">
        <v>2586</v>
      </c>
      <c r="Z189" s="28"/>
    </row>
    <row r="190" s="19" customFormat="1">
      <c r="B190" s="25"/>
      <c r="F190" s="20" t="s">
        <v>2587</v>
      </c>
      <c r="Z190" s="28"/>
    </row>
    <row r="191" s="19" customFormat="1">
      <c r="B191" s="25"/>
      <c r="F191" s="20" t="s">
        <v>2590</v>
      </c>
      <c r="Z191" s="28"/>
    </row>
    <row r="192" s="19" customFormat="1">
      <c r="B192" s="25"/>
      <c r="E192" s="20" t="s">
        <v>2477</v>
      </c>
      <c r="Z192" s="28"/>
    </row>
    <row r="193" s="19" customFormat="1">
      <c r="B193" s="25"/>
      <c r="E193" s="20" t="s">
        <v>2462</v>
      </c>
      <c r="Z193" s="28"/>
    </row>
    <row r="194" s="19" customFormat="1">
      <c r="B194" s="25"/>
      <c r="F194" s="20" t="s">
        <v>2560</v>
      </c>
      <c r="Z194" s="28"/>
    </row>
    <row r="195" s="19" customFormat="1">
      <c r="B195" s="25"/>
      <c r="F195" s="20" t="s">
        <v>2463</v>
      </c>
      <c r="Z195" s="28"/>
    </row>
    <row r="196" s="19" customFormat="1">
      <c r="B196" s="25"/>
      <c r="F196" s="20" t="s">
        <v>2464</v>
      </c>
      <c r="Z196" s="28"/>
    </row>
    <row r="197" s="19" customFormat="1">
      <c r="B197" s="25"/>
      <c r="F197" s="20" t="s">
        <v>2465</v>
      </c>
      <c r="Z197" s="28"/>
    </row>
    <row r="198" s="19" customFormat="1">
      <c r="B198" s="25"/>
      <c r="F198" s="20" t="s">
        <v>2580</v>
      </c>
      <c r="Z198" s="28"/>
    </row>
    <row r="199" s="19" customFormat="1">
      <c r="B199" s="25"/>
      <c r="F199" s="20" t="s">
        <v>2581</v>
      </c>
      <c r="Z199" s="28"/>
    </row>
    <row r="200" s="19" customFormat="1">
      <c r="B200" s="25"/>
      <c r="F200" s="20" t="s">
        <v>2468</v>
      </c>
      <c r="Z200" s="28"/>
    </row>
    <row r="201" s="19" customFormat="1">
      <c r="B201" s="25"/>
      <c r="F201" s="20" t="s">
        <v>2582</v>
      </c>
      <c r="Z201" s="28"/>
    </row>
    <row r="202" s="19" customFormat="1">
      <c r="B202" s="25"/>
      <c r="F202" s="20" t="s">
        <v>2583</v>
      </c>
      <c r="Z202" s="28"/>
    </row>
    <row r="203" s="19" customFormat="1">
      <c r="B203" s="25"/>
      <c r="F203" s="20" t="s">
        <v>2588</v>
      </c>
      <c r="Z203" s="28"/>
    </row>
    <row r="204" s="19" customFormat="1">
      <c r="B204" s="25"/>
      <c r="F204" s="20" t="s">
        <v>2472</v>
      </c>
      <c r="Z204" s="28"/>
    </row>
    <row r="205" s="19" customFormat="1">
      <c r="B205" s="25"/>
      <c r="F205" s="20" t="s">
        <v>2585</v>
      </c>
      <c r="Z205" s="28"/>
    </row>
    <row r="206" s="19" customFormat="1">
      <c r="B206" s="25"/>
      <c r="F206" s="20" t="s">
        <v>2586</v>
      </c>
      <c r="Z206" s="28"/>
    </row>
    <row r="207" s="19" customFormat="1">
      <c r="B207" s="25"/>
      <c r="F207" s="20" t="s">
        <v>2591</v>
      </c>
      <c r="Z207" s="28"/>
    </row>
    <row r="208" s="19" customFormat="1">
      <c r="B208" s="25"/>
      <c r="F208" s="20" t="s">
        <v>2476</v>
      </c>
      <c r="Z208" s="28"/>
    </row>
    <row r="209" s="19" customFormat="1">
      <c r="B209" s="25"/>
      <c r="E209" s="20" t="s">
        <v>2477</v>
      </c>
      <c r="Z209" s="28"/>
    </row>
    <row r="210" s="19" customFormat="1">
      <c r="B210" s="25"/>
      <c r="E210" s="20" t="s">
        <v>2462</v>
      </c>
      <c r="Z210" s="28"/>
    </row>
    <row r="211" s="19" customFormat="1">
      <c r="B211" s="25"/>
      <c r="F211" s="20" t="s">
        <v>2592</v>
      </c>
      <c r="Z211" s="28"/>
    </row>
    <row r="212" s="19" customFormat="1">
      <c r="B212" s="25"/>
      <c r="F212" s="20" t="s">
        <v>2478</v>
      </c>
      <c r="Z212" s="28"/>
    </row>
    <row r="213" s="19" customFormat="1">
      <c r="B213" s="25"/>
      <c r="F213" s="20" t="s">
        <v>2464</v>
      </c>
      <c r="Z213" s="28"/>
    </row>
    <row r="214" s="19" customFormat="1">
      <c r="B214" s="25"/>
      <c r="F214" s="20" t="s">
        <v>2579</v>
      </c>
      <c r="Z214" s="28"/>
    </row>
    <row r="215" s="19" customFormat="1">
      <c r="B215" s="25"/>
      <c r="F215" s="20" t="s">
        <v>2580</v>
      </c>
      <c r="Z215" s="28"/>
    </row>
    <row r="216" s="19" customFormat="1">
      <c r="B216" s="25"/>
      <c r="F216" s="20" t="s">
        <v>2581</v>
      </c>
      <c r="Z216" s="28"/>
    </row>
    <row r="217" s="19" customFormat="1">
      <c r="B217" s="25"/>
      <c r="F217" s="20" t="s">
        <v>2468</v>
      </c>
      <c r="Z217" s="28"/>
    </row>
    <row r="218" s="19" customFormat="1">
      <c r="B218" s="25"/>
      <c r="F218" s="20" t="s">
        <v>2582</v>
      </c>
      <c r="Z218" s="28"/>
    </row>
    <row r="219" s="19" customFormat="1">
      <c r="B219" s="25"/>
      <c r="F219" s="20" t="s">
        <v>2583</v>
      </c>
      <c r="Z219" s="28"/>
    </row>
    <row r="220" s="19" customFormat="1">
      <c r="B220" s="25"/>
      <c r="F220" s="20" t="s">
        <v>2584</v>
      </c>
      <c r="Z220" s="28"/>
    </row>
    <row r="221" s="19" customFormat="1">
      <c r="B221" s="25"/>
      <c r="F221" s="20" t="s">
        <v>2472</v>
      </c>
      <c r="Z221" s="28"/>
    </row>
    <row r="222" s="19" customFormat="1">
      <c r="B222" s="25"/>
      <c r="F222" s="20" t="s">
        <v>2585</v>
      </c>
      <c r="Z222" s="28"/>
    </row>
    <row r="223" s="19" customFormat="1">
      <c r="B223" s="25"/>
      <c r="F223" s="20" t="s">
        <v>2586</v>
      </c>
      <c r="Z223" s="28"/>
    </row>
    <row r="224" s="19" customFormat="1">
      <c r="B224" s="25"/>
      <c r="F224" s="20" t="s">
        <v>2591</v>
      </c>
      <c r="Z224" s="28"/>
    </row>
    <row r="225" s="19" customFormat="1">
      <c r="B225" s="25"/>
      <c r="F225" s="20" t="s">
        <v>2590</v>
      </c>
      <c r="Z225" s="28"/>
    </row>
    <row r="226" s="19" customFormat="1">
      <c r="B226" s="25"/>
      <c r="E226" s="20" t="s">
        <v>2477</v>
      </c>
      <c r="Z226" s="28"/>
    </row>
    <row r="227" s="19" customFormat="1">
      <c r="B227" s="25"/>
      <c r="E227" s="20" t="s">
        <v>2462</v>
      </c>
      <c r="Z227" s="28"/>
    </row>
    <row r="228" s="19" customFormat="1">
      <c r="B228" s="25"/>
      <c r="F228" s="20" t="s">
        <v>2592</v>
      </c>
      <c r="Z228" s="28"/>
    </row>
    <row r="229" s="19" customFormat="1">
      <c r="B229" s="25"/>
      <c r="F229" s="20" t="s">
        <v>2502</v>
      </c>
      <c r="Z229" s="28"/>
    </row>
    <row r="230" s="19" customFormat="1">
      <c r="B230" s="25"/>
      <c r="F230" s="20" t="s">
        <v>2593</v>
      </c>
      <c r="Z230" s="28"/>
    </row>
    <row r="231" s="19" customFormat="1">
      <c r="B231" s="25"/>
      <c r="F231" s="20" t="s">
        <v>2579</v>
      </c>
      <c r="Z231" s="28"/>
    </row>
    <row r="232" s="19" customFormat="1">
      <c r="B232" s="25"/>
      <c r="F232" s="20" t="s">
        <v>2594</v>
      </c>
      <c r="Z232" s="28"/>
    </row>
    <row r="233" s="19" customFormat="1">
      <c r="B233" s="25"/>
      <c r="F233" s="20" t="s">
        <v>2467</v>
      </c>
      <c r="Z233" s="28"/>
    </row>
    <row r="234" s="19" customFormat="1">
      <c r="B234" s="25"/>
      <c r="F234" s="20" t="s">
        <v>2468</v>
      </c>
      <c r="Z234" s="28"/>
    </row>
    <row r="235" s="19" customFormat="1">
      <c r="B235" s="25"/>
      <c r="F235" s="20" t="s">
        <v>2469</v>
      </c>
      <c r="Z235" s="28"/>
    </row>
    <row r="236" s="19" customFormat="1">
      <c r="B236" s="25"/>
      <c r="F236" s="20" t="s">
        <v>2470</v>
      </c>
      <c r="Z236" s="28"/>
    </row>
    <row r="237" s="19" customFormat="1">
      <c r="B237" s="25"/>
      <c r="F237" s="20" t="s">
        <v>2595</v>
      </c>
      <c r="Z237" s="28"/>
    </row>
    <row r="238" s="19" customFormat="1">
      <c r="B238" s="25"/>
      <c r="F238" s="20" t="s">
        <v>2596</v>
      </c>
      <c r="Z238" s="28"/>
    </row>
    <row r="239" s="19" customFormat="1">
      <c r="B239" s="25"/>
      <c r="F239" s="20" t="s">
        <v>2597</v>
      </c>
      <c r="Z239" s="28"/>
    </row>
    <row r="240" s="19" customFormat="1">
      <c r="B240" s="25"/>
      <c r="F240" s="20" t="s">
        <v>2586</v>
      </c>
      <c r="Z240" s="28"/>
    </row>
    <row r="241" s="19" customFormat="1">
      <c r="B241" s="25"/>
      <c r="F241" s="20" t="s">
        <v>2587</v>
      </c>
      <c r="Z241" s="28"/>
    </row>
    <row r="242" s="19" customFormat="1">
      <c r="B242" s="25"/>
      <c r="F242" s="20" t="s">
        <v>2476</v>
      </c>
      <c r="Z242" s="28"/>
    </row>
    <row r="243" s="19" customFormat="1">
      <c r="B243" s="25"/>
      <c r="E243" s="20" t="s">
        <v>2477</v>
      </c>
      <c r="Z243" s="28"/>
    </row>
    <row r="244" s="19" customFormat="1">
      <c r="B244" s="25"/>
      <c r="E244" s="20" t="s">
        <v>2462</v>
      </c>
      <c r="Z244" s="28"/>
    </row>
    <row r="245" s="19" customFormat="1">
      <c r="B245" s="25"/>
      <c r="F245" s="20" t="s">
        <v>2592</v>
      </c>
      <c r="Z245" s="28"/>
    </row>
    <row r="246" s="19" customFormat="1">
      <c r="B246" s="25"/>
      <c r="F246" s="20" t="s">
        <v>2463</v>
      </c>
      <c r="Z246" s="28"/>
    </row>
    <row r="247" s="19" customFormat="1">
      <c r="B247" s="25"/>
      <c r="F247" s="20" t="s">
        <v>2593</v>
      </c>
      <c r="Z247" s="28"/>
    </row>
    <row r="248" s="19" customFormat="1">
      <c r="B248" s="25"/>
      <c r="F248" s="20" t="s">
        <v>2579</v>
      </c>
      <c r="Z248" s="28"/>
    </row>
    <row r="249" s="19" customFormat="1">
      <c r="B249" s="25"/>
      <c r="F249" s="20" t="s">
        <v>2594</v>
      </c>
      <c r="Z249" s="28"/>
    </row>
    <row r="250" s="19" customFormat="1">
      <c r="B250" s="25"/>
      <c r="F250" s="20" t="s">
        <v>2467</v>
      </c>
      <c r="Z250" s="28"/>
    </row>
    <row r="251" s="19" customFormat="1">
      <c r="B251" s="25"/>
      <c r="F251" s="20" t="s">
        <v>2468</v>
      </c>
      <c r="Z251" s="28"/>
    </row>
    <row r="252" s="19" customFormat="1">
      <c r="B252" s="25"/>
      <c r="F252" s="20" t="s">
        <v>2469</v>
      </c>
      <c r="Z252" s="28"/>
    </row>
    <row r="253" s="19" customFormat="1">
      <c r="B253" s="25"/>
      <c r="F253" s="20" t="s">
        <v>2470</v>
      </c>
      <c r="Z253" s="28"/>
    </row>
    <row r="254" s="19" customFormat="1">
      <c r="B254" s="25"/>
      <c r="F254" s="20" t="s">
        <v>2595</v>
      </c>
      <c r="Z254" s="28"/>
    </row>
    <row r="255" s="19" customFormat="1">
      <c r="B255" s="25"/>
      <c r="F255" s="20" t="s">
        <v>2598</v>
      </c>
      <c r="Z255" s="28"/>
    </row>
    <row r="256" s="19" customFormat="1">
      <c r="B256" s="25"/>
      <c r="F256" s="20" t="s">
        <v>2597</v>
      </c>
      <c r="Z256" s="28"/>
    </row>
    <row r="257" s="19" customFormat="1">
      <c r="B257" s="25"/>
      <c r="F257" s="20" t="s">
        <v>2586</v>
      </c>
      <c r="Z257" s="28"/>
    </row>
    <row r="258" s="19" customFormat="1">
      <c r="B258" s="25"/>
      <c r="F258" s="20" t="s">
        <v>2591</v>
      </c>
      <c r="Z258" s="28"/>
    </row>
    <row r="259" s="19" customFormat="1">
      <c r="B259" s="25"/>
      <c r="F259" s="20" t="s">
        <v>2476</v>
      </c>
      <c r="Z259" s="28"/>
    </row>
    <row r="260" s="19" customFormat="1">
      <c r="B260" s="25"/>
      <c r="E260" s="20" t="s">
        <v>2477</v>
      </c>
      <c r="Z260" s="28"/>
    </row>
    <row r="261" s="19" customFormat="1">
      <c r="B261" s="25"/>
      <c r="D261" s="20" t="s">
        <v>2479</v>
      </c>
      <c r="Z261" s="28"/>
    </row>
    <row r="262" s="19" customFormat="1">
      <c r="B262" s="25"/>
      <c r="D262" s="20" t="s">
        <v>130</v>
      </c>
      <c r="Z262" s="28"/>
    </row>
    <row r="263" s="19" customFormat="1">
      <c r="B263" s="25"/>
      <c r="E263" s="20" t="s">
        <v>2493</v>
      </c>
      <c r="Z263" s="28"/>
    </row>
    <row r="264" s="19" customFormat="1">
      <c r="B264" s="25"/>
      <c r="F264" s="20" t="s">
        <v>2599</v>
      </c>
      <c r="Z264" s="28"/>
    </row>
    <row r="265" s="19" customFormat="1">
      <c r="B265" s="25"/>
      <c r="F265" s="20" t="s">
        <v>2600</v>
      </c>
      <c r="Z265" s="28"/>
    </row>
    <row r="266" s="19" customFormat="1">
      <c r="B266" s="25"/>
      <c r="E266" s="20" t="s">
        <v>2497</v>
      </c>
      <c r="Z266" s="28"/>
    </row>
    <row r="267" s="19" customFormat="1">
      <c r="B267" s="25"/>
      <c r="E267" s="20" t="s">
        <v>2493</v>
      </c>
      <c r="Z267" s="28"/>
    </row>
    <row r="268" s="19" customFormat="1">
      <c r="B268" s="25"/>
      <c r="F268" s="20" t="s">
        <v>2601</v>
      </c>
      <c r="Z268" s="28"/>
    </row>
    <row r="269" s="19" customFormat="1">
      <c r="B269" s="25"/>
      <c r="F269" s="20" t="s">
        <v>2602</v>
      </c>
      <c r="Z269" s="28"/>
    </row>
    <row r="270" s="19" customFormat="1">
      <c r="B270" s="25"/>
      <c r="F270" s="20" t="s">
        <v>2603</v>
      </c>
      <c r="Z270" s="28"/>
    </row>
    <row r="271" s="19" customFormat="1">
      <c r="B271" s="25"/>
      <c r="E271" s="20" t="s">
        <v>2497</v>
      </c>
      <c r="Z271" s="28"/>
    </row>
    <row r="272" s="19" customFormat="1">
      <c r="B272" s="25"/>
      <c r="E272" s="20" t="s">
        <v>2493</v>
      </c>
      <c r="Z272" s="28"/>
    </row>
    <row r="273" s="19" customFormat="1">
      <c r="B273" s="25"/>
      <c r="F273" s="20" t="s">
        <v>2604</v>
      </c>
      <c r="Z273" s="28"/>
    </row>
    <row r="274" s="19" customFormat="1">
      <c r="B274" s="25"/>
      <c r="F274" s="20" t="s">
        <v>2605</v>
      </c>
      <c r="Z274" s="28"/>
    </row>
    <row r="275" s="19" customFormat="1">
      <c r="B275" s="25"/>
      <c r="E275" s="20" t="s">
        <v>2497</v>
      </c>
      <c r="Z275" s="28"/>
    </row>
    <row r="276" s="19" customFormat="1">
      <c r="B276" s="25"/>
      <c r="E276" s="20" t="s">
        <v>2493</v>
      </c>
      <c r="Z276" s="28"/>
    </row>
    <row r="277" s="19" customFormat="1">
      <c r="B277" s="25"/>
      <c r="F277" s="20" t="s">
        <v>2606</v>
      </c>
      <c r="Z277" s="28"/>
    </row>
    <row r="278" s="19" customFormat="1">
      <c r="B278" s="25"/>
      <c r="F278" s="20" t="s">
        <v>2607</v>
      </c>
      <c r="Z278" s="28"/>
    </row>
    <row r="279" s="19" customFormat="1">
      <c r="B279" s="25"/>
      <c r="F279" s="20" t="s">
        <v>2608</v>
      </c>
      <c r="Z279" s="28"/>
    </row>
    <row r="280" s="19" customFormat="1">
      <c r="B280" s="25"/>
      <c r="E280" s="20" t="s">
        <v>2497</v>
      </c>
      <c r="Z280" s="28"/>
    </row>
    <row r="281" s="19" customFormat="1">
      <c r="B281" s="25"/>
      <c r="E281" s="20" t="s">
        <v>2493</v>
      </c>
      <c r="Z281" s="28"/>
    </row>
    <row r="282" s="19" customFormat="1">
      <c r="B282" s="25"/>
      <c r="F282" s="20" t="s">
        <v>2609</v>
      </c>
      <c r="Z282" s="28"/>
    </row>
    <row r="283" s="19" customFormat="1">
      <c r="B283" s="25"/>
      <c r="F283" s="20" t="s">
        <v>2610</v>
      </c>
      <c r="Z283" s="28"/>
    </row>
    <row r="284" s="19" customFormat="1">
      <c r="B284" s="25"/>
      <c r="F284" s="20" t="s">
        <v>2611</v>
      </c>
      <c r="Z284" s="28"/>
    </row>
    <row r="285" s="19" customFormat="1">
      <c r="B285" s="25"/>
      <c r="E285" s="20" t="s">
        <v>2497</v>
      </c>
      <c r="Z285" s="28"/>
    </row>
    <row r="286" s="19" customFormat="1">
      <c r="B286" s="25"/>
      <c r="D286" s="20" t="s">
        <v>2498</v>
      </c>
      <c r="Z286" s="28"/>
    </row>
    <row r="287" s="19" customFormat="1">
      <c r="B287" s="25"/>
      <c r="D287" s="20" t="s">
        <v>132</v>
      </c>
      <c r="Z287" s="28"/>
    </row>
    <row r="288" s="19" customFormat="1">
      <c r="B288" s="25"/>
      <c r="E288" s="20" t="s">
        <v>2612</v>
      </c>
      <c r="Z288" s="28"/>
    </row>
    <row r="289" s="19" customFormat="1">
      <c r="B289" s="25"/>
      <c r="E289" s="20" t="s">
        <v>2613</v>
      </c>
      <c r="Z289" s="28"/>
    </row>
    <row r="290" s="19" customFormat="1">
      <c r="B290" s="25"/>
      <c r="E290" s="20" t="s">
        <v>2614</v>
      </c>
      <c r="Z290" s="28"/>
    </row>
    <row r="291" s="19" customFormat="1">
      <c r="B291" s="25"/>
      <c r="D291" s="20" t="s">
        <v>2500</v>
      </c>
      <c r="Z291" s="28"/>
    </row>
    <row r="292" s="19" customFormat="1">
      <c r="B292" s="25"/>
      <c r="C292" s="20" t="s">
        <v>2509</v>
      </c>
      <c r="Z292" s="28"/>
    </row>
    <row r="293" s="19" customFormat="1">
      <c r="B293" s="25"/>
      <c r="C293" s="20" t="s">
        <v>54</v>
      </c>
      <c r="Z293" s="28"/>
    </row>
    <row r="294" s="19" customFormat="1">
      <c r="B294" s="25"/>
      <c r="D294" s="20" t="s">
        <v>88</v>
      </c>
      <c r="Z294" s="28"/>
    </row>
    <row r="295" s="19" customFormat="1">
      <c r="B295" s="25"/>
      <c r="E295" s="20" t="s">
        <v>2615</v>
      </c>
      <c r="Z295" s="28"/>
    </row>
    <row r="296" s="19" customFormat="1">
      <c r="B296" s="25"/>
      <c r="E296" s="20" t="s">
        <v>2616</v>
      </c>
      <c r="Z296" s="28"/>
    </row>
    <row r="297" s="19" customFormat="1">
      <c r="B297" s="25"/>
      <c r="E297" s="20" t="s">
        <v>2360</v>
      </c>
      <c r="Z297" s="28"/>
    </row>
    <row r="298" s="19" customFormat="1">
      <c r="B298" s="25"/>
      <c r="E298" s="20" t="s">
        <v>2617</v>
      </c>
      <c r="Z298" s="28"/>
    </row>
    <row r="299" s="19" customFormat="1">
      <c r="B299" s="25"/>
      <c r="E299" s="20" t="s">
        <v>2362</v>
      </c>
      <c r="Z299" s="28"/>
    </row>
    <row r="300" s="19" customFormat="1">
      <c r="B300" s="25"/>
      <c r="E300" s="20" t="s">
        <v>2363</v>
      </c>
      <c r="Z300" s="28"/>
    </row>
    <row r="301" s="19" customFormat="1">
      <c r="B301" s="25"/>
      <c r="D301" s="20" t="s">
        <v>2364</v>
      </c>
      <c r="Z301" s="28"/>
    </row>
    <row r="302" s="19" customFormat="1">
      <c r="B302" s="25"/>
      <c r="D302" s="20" t="s">
        <v>90</v>
      </c>
      <c r="Z302" s="28"/>
    </row>
    <row r="303" s="19" customFormat="1">
      <c r="B303" s="25"/>
      <c r="E303" s="20" t="s">
        <v>2618</v>
      </c>
      <c r="Z303" s="28"/>
    </row>
    <row r="304" s="19" customFormat="1">
      <c r="B304" s="25"/>
      <c r="E304" s="20" t="s">
        <v>2619</v>
      </c>
      <c r="Z304" s="28"/>
    </row>
    <row r="305" s="19" customFormat="1">
      <c r="B305" s="25"/>
      <c r="E305" s="20" t="s">
        <v>2620</v>
      </c>
      <c r="Z305" s="28"/>
    </row>
    <row r="306" s="19" customFormat="1">
      <c r="B306" s="25"/>
      <c r="E306" s="20" t="s">
        <v>2367</v>
      </c>
      <c r="Z306" s="28"/>
    </row>
    <row r="307" s="19" customFormat="1">
      <c r="B307" s="25"/>
      <c r="E307" s="20" t="s">
        <v>2368</v>
      </c>
      <c r="Z307" s="28"/>
    </row>
    <row r="308" s="19" customFormat="1">
      <c r="B308" s="25"/>
      <c r="E308" s="20" t="s">
        <v>2621</v>
      </c>
      <c r="Z308" s="28"/>
    </row>
    <row r="309" s="19" customFormat="1">
      <c r="B309" s="25"/>
      <c r="E309" s="20" t="s">
        <v>2622</v>
      </c>
      <c r="Z309" s="28"/>
    </row>
    <row r="310" s="19" customFormat="1">
      <c r="B310" s="25"/>
      <c r="E310" s="20" t="s">
        <v>2371</v>
      </c>
      <c r="Z310" s="28"/>
    </row>
    <row r="311" s="19" customFormat="1">
      <c r="B311" s="25"/>
      <c r="E311" s="20" t="s">
        <v>2372</v>
      </c>
      <c r="Z311" s="28"/>
    </row>
    <row r="312" s="19" customFormat="1">
      <c r="B312" s="25"/>
      <c r="E312" s="20" t="s">
        <v>2522</v>
      </c>
      <c r="Z312" s="28"/>
    </row>
    <row r="313" s="19" customFormat="1">
      <c r="B313" s="25"/>
      <c r="E313" s="20" t="s">
        <v>2523</v>
      </c>
      <c r="Z313" s="28"/>
    </row>
    <row r="314" s="19" customFormat="1">
      <c r="B314" s="25"/>
      <c r="E314" s="20" t="s">
        <v>2623</v>
      </c>
      <c r="Z314" s="28"/>
    </row>
    <row r="315" s="19" customFormat="1">
      <c r="B315" s="25"/>
      <c r="E315" s="20" t="s">
        <v>2375</v>
      </c>
      <c r="Z315" s="28"/>
    </row>
    <row r="316" s="19" customFormat="1">
      <c r="B316" s="25"/>
      <c r="E316" s="20" t="s">
        <v>374</v>
      </c>
      <c r="Z316" s="28"/>
    </row>
    <row r="317" s="19" customFormat="1">
      <c r="B317" s="25"/>
      <c r="F317" s="20" t="s">
        <v>2376</v>
      </c>
      <c r="Z317" s="28"/>
    </row>
    <row r="318" s="19" customFormat="1">
      <c r="B318" s="25"/>
      <c r="F318" s="20" t="s">
        <v>2525</v>
      </c>
      <c r="Z318" s="28"/>
    </row>
    <row r="319" s="19" customFormat="1">
      <c r="B319" s="25"/>
      <c r="F319" s="20" t="s">
        <v>2624</v>
      </c>
      <c r="Z319" s="28"/>
    </row>
    <row r="320" s="19" customFormat="1">
      <c r="B320" s="25"/>
      <c r="F320" s="20" t="s">
        <v>2379</v>
      </c>
      <c r="Z320" s="28"/>
    </row>
    <row r="321" s="19" customFormat="1">
      <c r="B321" s="25"/>
      <c r="F321" s="20" t="s">
        <v>2625</v>
      </c>
      <c r="Z321" s="28"/>
    </row>
    <row r="322" s="19" customFormat="1">
      <c r="B322" s="25"/>
      <c r="F322" s="20" t="s">
        <v>2381</v>
      </c>
      <c r="Z322" s="28"/>
    </row>
    <row r="323" s="19" customFormat="1">
      <c r="B323" s="25"/>
      <c r="F323" s="20" t="s">
        <v>2526</v>
      </c>
      <c r="Z323" s="28"/>
    </row>
    <row r="324" s="19" customFormat="1">
      <c r="B324" s="25"/>
      <c r="F324" s="20" t="s">
        <v>2383</v>
      </c>
      <c r="Z324" s="28"/>
    </row>
    <row r="325" s="19" customFormat="1">
      <c r="B325" s="25"/>
      <c r="F325" s="20" t="s">
        <v>2384</v>
      </c>
      <c r="Z325" s="28"/>
    </row>
    <row r="326" s="19" customFormat="1">
      <c r="B326" s="25"/>
      <c r="F326" s="20" t="s">
        <v>2385</v>
      </c>
      <c r="Z326" s="28"/>
    </row>
    <row r="327" s="19" customFormat="1">
      <c r="B327" s="25"/>
      <c r="F327" s="20" t="s">
        <v>2386</v>
      </c>
      <c r="Z327" s="28"/>
    </row>
    <row r="328" s="19" customFormat="1">
      <c r="B328" s="25"/>
      <c r="E328" s="20" t="s">
        <v>2387</v>
      </c>
      <c r="Z328" s="28"/>
    </row>
    <row r="329" s="19" customFormat="1">
      <c r="B329" s="25"/>
      <c r="D329" s="20" t="s">
        <v>2388</v>
      </c>
      <c r="Z329" s="28"/>
    </row>
    <row r="330" s="19" customFormat="1">
      <c r="B330" s="25"/>
      <c r="D330" s="20" t="s">
        <v>96</v>
      </c>
      <c r="Z330" s="28"/>
    </row>
    <row r="331" s="19" customFormat="1">
      <c r="B331" s="25"/>
      <c r="E331" s="20" t="s">
        <v>2389</v>
      </c>
      <c r="Z331" s="28"/>
    </row>
    <row r="332" s="19" customFormat="1">
      <c r="B332" s="25"/>
      <c r="F332" s="20" t="s">
        <v>2626</v>
      </c>
      <c r="Z332" s="28"/>
    </row>
    <row r="333" s="19" customFormat="1">
      <c r="B333" s="25"/>
      <c r="F333" s="20" t="s">
        <v>2627</v>
      </c>
      <c r="Z333" s="28"/>
    </row>
    <row r="334" s="19" customFormat="1">
      <c r="B334" s="25"/>
      <c r="E334" s="20" t="s">
        <v>2397</v>
      </c>
      <c r="Z334" s="28"/>
    </row>
    <row r="335" s="19" customFormat="1">
      <c r="B335" s="25"/>
      <c r="E335" s="20" t="s">
        <v>2389</v>
      </c>
      <c r="Z335" s="28"/>
    </row>
    <row r="336" s="19" customFormat="1">
      <c r="B336" s="25"/>
      <c r="F336" s="20" t="s">
        <v>2390</v>
      </c>
      <c r="Z336" s="28"/>
    </row>
    <row r="337" s="19" customFormat="1">
      <c r="B337" s="25"/>
      <c r="F337" s="20" t="s">
        <v>2628</v>
      </c>
      <c r="Z337" s="28"/>
    </row>
    <row r="338" s="19" customFormat="1">
      <c r="B338" s="25"/>
      <c r="F338" s="20" t="s">
        <v>2629</v>
      </c>
      <c r="Z338" s="28"/>
    </row>
    <row r="339" s="19" customFormat="1">
      <c r="B339" s="25"/>
      <c r="F339" s="20" t="s">
        <v>2530</v>
      </c>
      <c r="Z339" s="28"/>
    </row>
    <row r="340" s="19" customFormat="1">
      <c r="B340" s="25"/>
      <c r="F340" s="20" t="s">
        <v>2630</v>
      </c>
      <c r="Z340" s="28"/>
    </row>
    <row r="341" s="19" customFormat="1">
      <c r="B341" s="25"/>
      <c r="F341" s="20" t="s">
        <v>2631</v>
      </c>
      <c r="Z341" s="28"/>
    </row>
    <row r="342" s="19" customFormat="1">
      <c r="B342" s="25"/>
      <c r="E342" s="20" t="s">
        <v>2397</v>
      </c>
      <c r="Z342" s="28"/>
    </row>
    <row r="343" s="19" customFormat="1">
      <c r="B343" s="25"/>
      <c r="D343" s="20" t="s">
        <v>2398</v>
      </c>
      <c r="Z343" s="28"/>
    </row>
    <row r="344" s="19" customFormat="1">
      <c r="B344" s="25"/>
      <c r="D344" s="20" t="s">
        <v>98</v>
      </c>
      <c r="Z344" s="28"/>
    </row>
    <row r="345" s="19" customFormat="1">
      <c r="B345" s="25"/>
      <c r="E345" s="20" t="s">
        <v>2399</v>
      </c>
      <c r="Z345" s="28"/>
    </row>
    <row r="346" s="19" customFormat="1">
      <c r="B346" s="25"/>
      <c r="E346" s="20" t="s">
        <v>2400</v>
      </c>
      <c r="Z346" s="28"/>
    </row>
    <row r="347" s="19" customFormat="1">
      <c r="B347" s="25"/>
      <c r="E347" s="20" t="s">
        <v>2401</v>
      </c>
      <c r="Z347" s="28"/>
    </row>
    <row r="348" s="19" customFormat="1">
      <c r="B348" s="25"/>
      <c r="E348" s="20" t="s">
        <v>2632</v>
      </c>
      <c r="Z348" s="28"/>
    </row>
    <row r="349" s="19" customFormat="1">
      <c r="B349" s="25"/>
      <c r="E349" s="20" t="s">
        <v>2403</v>
      </c>
      <c r="Z349" s="28"/>
    </row>
    <row r="350" s="19" customFormat="1">
      <c r="B350" s="25"/>
      <c r="E350" s="20" t="s">
        <v>2404</v>
      </c>
      <c r="Z350" s="28"/>
    </row>
    <row r="351" s="19" customFormat="1">
      <c r="B351" s="25"/>
      <c r="E351" s="20" t="s">
        <v>2405</v>
      </c>
      <c r="Z351" s="28"/>
    </row>
    <row r="352" s="19" customFormat="1">
      <c r="B352" s="25"/>
      <c r="E352" s="20" t="s">
        <v>2633</v>
      </c>
      <c r="Z352" s="28"/>
    </row>
    <row r="353" s="19" customFormat="1">
      <c r="B353" s="25"/>
      <c r="E353" s="20" t="s">
        <v>2634</v>
      </c>
      <c r="Z353" s="28"/>
    </row>
    <row r="354" s="19" customFormat="1">
      <c r="B354" s="25"/>
      <c r="E354" s="20" t="s">
        <v>2409</v>
      </c>
      <c r="Z354" s="28"/>
    </row>
    <row r="355" s="19" customFormat="1">
      <c r="B355" s="25"/>
      <c r="E355" s="20" t="s">
        <v>2410</v>
      </c>
      <c r="Z355" s="28"/>
    </row>
    <row r="356" s="19" customFormat="1">
      <c r="B356" s="25"/>
      <c r="E356" s="20" t="s">
        <v>2534</v>
      </c>
      <c r="Z356" s="28"/>
    </row>
    <row r="357" s="19" customFormat="1">
      <c r="B357" s="25"/>
      <c r="E357" s="20" t="s">
        <v>2635</v>
      </c>
      <c r="Z357" s="28"/>
    </row>
    <row r="358" s="19" customFormat="1">
      <c r="B358" s="25"/>
      <c r="E358" s="20" t="s">
        <v>2636</v>
      </c>
      <c r="Z358" s="28"/>
    </row>
    <row r="359" s="19" customFormat="1">
      <c r="B359" s="25"/>
      <c r="E359" s="20" t="s">
        <v>2637</v>
      </c>
      <c r="Z359" s="28"/>
    </row>
    <row r="360" s="19" customFormat="1">
      <c r="B360" s="25"/>
      <c r="E360" s="20" t="s">
        <v>2638</v>
      </c>
      <c r="Z360" s="28"/>
    </row>
    <row r="361" s="19" customFormat="1">
      <c r="B361" s="25"/>
      <c r="E361" s="20" t="s">
        <v>2639</v>
      </c>
      <c r="Z361" s="28"/>
    </row>
    <row r="362" s="19" customFormat="1">
      <c r="B362" s="25"/>
      <c r="E362" s="20" t="s">
        <v>2640</v>
      </c>
      <c r="Z362" s="28"/>
    </row>
    <row r="363" s="19" customFormat="1">
      <c r="B363" s="25"/>
      <c r="E363" s="20" t="s">
        <v>2641</v>
      </c>
      <c r="Z363" s="28"/>
    </row>
    <row r="364" s="19" customFormat="1">
      <c r="B364" s="25"/>
      <c r="E364" s="20" t="s">
        <v>2642</v>
      </c>
      <c r="Z364" s="28"/>
    </row>
    <row r="365" s="19" customFormat="1">
      <c r="B365" s="25"/>
      <c r="E365" s="20" t="s">
        <v>2643</v>
      </c>
      <c r="Z365" s="28"/>
    </row>
    <row r="366" s="19" customFormat="1">
      <c r="B366" s="25"/>
      <c r="E366" s="20" t="s">
        <v>2644</v>
      </c>
      <c r="Z366" s="28"/>
    </row>
    <row r="367" s="19" customFormat="1">
      <c r="B367" s="25"/>
      <c r="E367" s="20" t="s">
        <v>2564</v>
      </c>
      <c r="Z367" s="28"/>
    </row>
    <row r="368" s="19" customFormat="1">
      <c r="B368" s="25"/>
      <c r="D368" s="20" t="s">
        <v>2426</v>
      </c>
      <c r="Z368" s="28"/>
    </row>
    <row r="369" s="19" customFormat="1">
      <c r="B369" s="25"/>
      <c r="D369" s="20" t="s">
        <v>108</v>
      </c>
      <c r="Z369" s="28"/>
    </row>
    <row r="370" s="19" customFormat="1">
      <c r="B370" s="25"/>
      <c r="E370" s="20" t="s">
        <v>2427</v>
      </c>
      <c r="Z370" s="28"/>
    </row>
    <row r="371" s="19" customFormat="1">
      <c r="B371" s="25"/>
      <c r="E371" s="20" t="s">
        <v>905</v>
      </c>
      <c r="Z371" s="28"/>
    </row>
    <row r="372" s="19" customFormat="1">
      <c r="B372" s="25"/>
      <c r="F372" s="20" t="s">
        <v>2428</v>
      </c>
      <c r="Z372" s="28"/>
    </row>
    <row r="373" s="19" customFormat="1">
      <c r="B373" s="25"/>
      <c r="F373" s="20" t="s">
        <v>2645</v>
      </c>
      <c r="Z373" s="28"/>
    </row>
    <row r="374" s="19" customFormat="1">
      <c r="B374" s="25"/>
      <c r="F374" s="20" t="s">
        <v>2646</v>
      </c>
      <c r="Z374" s="28"/>
    </row>
    <row r="375" s="19" customFormat="1">
      <c r="B375" s="25"/>
      <c r="F375" s="20" t="s">
        <v>2635</v>
      </c>
      <c r="Z375" s="28"/>
    </row>
    <row r="376" s="19" customFormat="1">
      <c r="B376" s="25"/>
      <c r="F376" s="20" t="s">
        <v>2555</v>
      </c>
      <c r="Z376" s="28"/>
    </row>
    <row r="377" s="19" customFormat="1">
      <c r="B377" s="25"/>
      <c r="F377" s="20" t="s">
        <v>2432</v>
      </c>
      <c r="Z377" s="28"/>
    </row>
    <row r="378" s="19" customFormat="1">
      <c r="B378" s="25"/>
      <c r="F378" s="20" t="s">
        <v>2556</v>
      </c>
      <c r="Z378" s="28"/>
    </row>
    <row r="379" s="19" customFormat="1">
      <c r="B379" s="25"/>
      <c r="F379" s="20" t="s">
        <v>2434</v>
      </c>
      <c r="Z379" s="28"/>
    </row>
    <row r="380" s="19" customFormat="1">
      <c r="B380" s="25"/>
      <c r="F380" s="20" t="s">
        <v>2550</v>
      </c>
      <c r="Z380" s="28"/>
    </row>
    <row r="381" s="19" customFormat="1">
      <c r="B381" s="25"/>
      <c r="F381" s="20" t="s">
        <v>2647</v>
      </c>
      <c r="Z381" s="28"/>
    </row>
    <row r="382" s="19" customFormat="1">
      <c r="B382" s="25"/>
      <c r="F382" s="20" t="s">
        <v>2437</v>
      </c>
      <c r="Z382" s="28"/>
    </row>
    <row r="383" s="19" customFormat="1">
      <c r="B383" s="25"/>
      <c r="F383" s="20" t="s">
        <v>2534</v>
      </c>
      <c r="Z383" s="28"/>
    </row>
    <row r="384" s="19" customFormat="1">
      <c r="B384" s="25"/>
      <c r="F384" s="20" t="s">
        <v>2637</v>
      </c>
      <c r="Z384" s="28"/>
    </row>
    <row r="385" s="19" customFormat="1">
      <c r="B385" s="25"/>
      <c r="F385" s="20" t="s">
        <v>2648</v>
      </c>
      <c r="Z385" s="28"/>
    </row>
    <row r="386" s="19" customFormat="1">
      <c r="B386" s="25"/>
      <c r="F386" s="20" t="s">
        <v>2439</v>
      </c>
      <c r="Z386" s="28"/>
    </row>
    <row r="387" s="19" customFormat="1">
      <c r="B387" s="25"/>
      <c r="E387" s="20" t="s">
        <v>2440</v>
      </c>
      <c r="Z387" s="28"/>
    </row>
    <row r="388" s="19" customFormat="1">
      <c r="B388" s="25"/>
      <c r="E388" s="20" t="s">
        <v>905</v>
      </c>
      <c r="Z388" s="28"/>
    </row>
    <row r="389" s="19" customFormat="1">
      <c r="B389" s="25"/>
      <c r="F389" s="20" t="s">
        <v>2428</v>
      </c>
      <c r="Z389" s="28"/>
    </row>
    <row r="390" s="19" customFormat="1">
      <c r="B390" s="25"/>
      <c r="F390" s="20" t="s">
        <v>2649</v>
      </c>
      <c r="Z390" s="28"/>
    </row>
    <row r="391" s="19" customFormat="1">
      <c r="B391" s="25"/>
      <c r="F391" s="20" t="s">
        <v>2650</v>
      </c>
      <c r="Z391" s="28"/>
    </row>
    <row r="392" s="19" customFormat="1">
      <c r="B392" s="25"/>
      <c r="F392" s="20" t="s">
        <v>2651</v>
      </c>
      <c r="Z392" s="28"/>
    </row>
    <row r="393" s="19" customFormat="1">
      <c r="B393" s="25"/>
      <c r="F393" s="20" t="s">
        <v>2555</v>
      </c>
      <c r="Z393" s="28"/>
    </row>
    <row r="394" s="19" customFormat="1">
      <c r="B394" s="25"/>
      <c r="F394" s="20" t="s">
        <v>2432</v>
      </c>
      <c r="Z394" s="28"/>
    </row>
    <row r="395" s="19" customFormat="1">
      <c r="B395" s="25"/>
      <c r="F395" s="20" t="s">
        <v>2556</v>
      </c>
      <c r="Z395" s="28"/>
    </row>
    <row r="396" s="19" customFormat="1">
      <c r="B396" s="25"/>
      <c r="F396" s="20" t="s">
        <v>2434</v>
      </c>
      <c r="Z396" s="28"/>
    </row>
    <row r="397" s="19" customFormat="1">
      <c r="B397" s="25"/>
      <c r="F397" s="20" t="s">
        <v>2550</v>
      </c>
      <c r="Z397" s="28"/>
    </row>
    <row r="398" s="19" customFormat="1">
      <c r="B398" s="25"/>
      <c r="F398" s="20" t="s">
        <v>2647</v>
      </c>
      <c r="Z398" s="28"/>
    </row>
    <row r="399" s="19" customFormat="1">
      <c r="B399" s="25"/>
      <c r="F399" s="20" t="s">
        <v>2437</v>
      </c>
      <c r="Z399" s="28"/>
    </row>
    <row r="400" s="19" customFormat="1">
      <c r="B400" s="25"/>
      <c r="F400" s="20" t="s">
        <v>2534</v>
      </c>
      <c r="Z400" s="28"/>
    </row>
    <row r="401" s="19" customFormat="1">
      <c r="B401" s="25"/>
      <c r="F401" s="20" t="s">
        <v>2637</v>
      </c>
      <c r="Z401" s="28"/>
    </row>
    <row r="402" s="19" customFormat="1">
      <c r="B402" s="25"/>
      <c r="F402" s="20" t="s">
        <v>2551</v>
      </c>
      <c r="Z402" s="28"/>
    </row>
    <row r="403" s="19" customFormat="1">
      <c r="B403" s="25"/>
      <c r="F403" s="20" t="s">
        <v>2559</v>
      </c>
      <c r="Z403" s="28"/>
    </row>
    <row r="404" s="19" customFormat="1">
      <c r="B404" s="25"/>
      <c r="F404" s="20" t="s">
        <v>2560</v>
      </c>
      <c r="Z404" s="28"/>
    </row>
    <row r="405" s="19" customFormat="1">
      <c r="B405" s="25"/>
      <c r="E405" s="20" t="s">
        <v>2440</v>
      </c>
      <c r="Z405" s="28"/>
    </row>
    <row r="406" s="19" customFormat="1">
      <c r="B406" s="25"/>
      <c r="E406" s="20" t="s">
        <v>905</v>
      </c>
      <c r="Z406" s="28"/>
    </row>
    <row r="407" s="19" customFormat="1">
      <c r="B407" s="25"/>
      <c r="F407" s="20" t="s">
        <v>2428</v>
      </c>
      <c r="Z407" s="28"/>
    </row>
    <row r="408" s="19" customFormat="1">
      <c r="B408" s="25"/>
      <c r="F408" s="20" t="s">
        <v>2652</v>
      </c>
      <c r="Z408" s="28"/>
    </row>
    <row r="409" s="19" customFormat="1">
      <c r="B409" s="25"/>
      <c r="F409" s="20" t="s">
        <v>2653</v>
      </c>
      <c r="Z409" s="28"/>
    </row>
    <row r="410" s="19" customFormat="1">
      <c r="B410" s="25"/>
      <c r="F410" s="20" t="s">
        <v>2555</v>
      </c>
      <c r="Z410" s="28"/>
    </row>
    <row r="411" s="19" customFormat="1">
      <c r="B411" s="25"/>
      <c r="F411" s="20" t="s">
        <v>2432</v>
      </c>
      <c r="Z411" s="28"/>
    </row>
    <row r="412" s="19" customFormat="1">
      <c r="B412" s="25"/>
      <c r="F412" s="20" t="s">
        <v>2556</v>
      </c>
      <c r="Z412" s="28"/>
    </row>
    <row r="413" s="19" customFormat="1">
      <c r="B413" s="25"/>
      <c r="F413" s="20" t="s">
        <v>2434</v>
      </c>
      <c r="Z413" s="28"/>
    </row>
    <row r="414" s="19" customFormat="1">
      <c r="B414" s="25"/>
      <c r="F414" s="20" t="s">
        <v>2550</v>
      </c>
      <c r="Z414" s="28"/>
    </row>
    <row r="415" s="19" customFormat="1">
      <c r="B415" s="25"/>
      <c r="F415" s="20" t="s">
        <v>2647</v>
      </c>
      <c r="Z415" s="28"/>
    </row>
    <row r="416" s="19" customFormat="1">
      <c r="B416" s="25"/>
      <c r="F416" s="20" t="s">
        <v>2437</v>
      </c>
      <c r="Z416" s="28"/>
    </row>
    <row r="417" s="19" customFormat="1">
      <c r="B417" s="25"/>
      <c r="F417" s="20" t="s">
        <v>2534</v>
      </c>
      <c r="Z417" s="28"/>
    </row>
    <row r="418" s="19" customFormat="1">
      <c r="B418" s="25"/>
      <c r="F418" s="20" t="s">
        <v>2654</v>
      </c>
      <c r="Z418" s="28"/>
    </row>
    <row r="419" s="19" customFormat="1">
      <c r="B419" s="25"/>
      <c r="F419" s="20" t="s">
        <v>2655</v>
      </c>
      <c r="Z419" s="28"/>
    </row>
    <row r="420" s="19" customFormat="1">
      <c r="B420" s="25"/>
      <c r="F420" s="20" t="s">
        <v>2559</v>
      </c>
      <c r="Z420" s="28"/>
    </row>
    <row r="421" s="19" customFormat="1">
      <c r="B421" s="25"/>
      <c r="F421" s="20" t="s">
        <v>2592</v>
      </c>
      <c r="Z421" s="28"/>
    </row>
    <row r="422" s="19" customFormat="1">
      <c r="B422" s="25"/>
      <c r="E422" s="20" t="s">
        <v>2440</v>
      </c>
      <c r="Z422" s="28"/>
    </row>
    <row r="423" s="19" customFormat="1">
      <c r="B423" s="25"/>
      <c r="E423" s="20" t="s">
        <v>905</v>
      </c>
      <c r="Z423" s="28"/>
    </row>
    <row r="424" s="19" customFormat="1">
      <c r="B424" s="25"/>
      <c r="F424" s="20" t="s">
        <v>2428</v>
      </c>
      <c r="Z424" s="28"/>
    </row>
    <row r="425" s="19" customFormat="1">
      <c r="B425" s="25"/>
      <c r="F425" s="20" t="s">
        <v>2656</v>
      </c>
      <c r="Z425" s="28"/>
    </row>
    <row r="426" s="19" customFormat="1">
      <c r="B426" s="25"/>
      <c r="F426" s="20" t="s">
        <v>2657</v>
      </c>
      <c r="Z426" s="28"/>
    </row>
    <row r="427" s="19" customFormat="1">
      <c r="B427" s="25"/>
      <c r="F427" s="20" t="s">
        <v>2658</v>
      </c>
      <c r="Z427" s="28"/>
    </row>
    <row r="428" s="19" customFormat="1">
      <c r="B428" s="25"/>
      <c r="F428" s="20" t="s">
        <v>2432</v>
      </c>
      <c r="Z428" s="28"/>
    </row>
    <row r="429" s="19" customFormat="1">
      <c r="B429" s="25"/>
      <c r="F429" s="20" t="s">
        <v>2556</v>
      </c>
      <c r="Z429" s="28"/>
    </row>
    <row r="430" s="19" customFormat="1">
      <c r="B430" s="25"/>
      <c r="F430" s="20" t="s">
        <v>2434</v>
      </c>
      <c r="Z430" s="28"/>
    </row>
    <row r="431" s="19" customFormat="1">
      <c r="B431" s="25"/>
      <c r="F431" s="20" t="s">
        <v>2550</v>
      </c>
      <c r="Z431" s="28"/>
    </row>
    <row r="432" s="19" customFormat="1">
      <c r="B432" s="25"/>
      <c r="F432" s="20" t="s">
        <v>2436</v>
      </c>
      <c r="Z432" s="28"/>
    </row>
    <row r="433" s="19" customFormat="1">
      <c r="B433" s="25"/>
      <c r="F433" s="20" t="s">
        <v>2437</v>
      </c>
      <c r="Z433" s="28"/>
    </row>
    <row r="434" s="19" customFormat="1">
      <c r="B434" s="25"/>
      <c r="F434" s="20" t="s">
        <v>2534</v>
      </c>
      <c r="Z434" s="28"/>
    </row>
    <row r="435" s="19" customFormat="1">
      <c r="B435" s="25"/>
      <c r="F435" s="20" t="s">
        <v>2659</v>
      </c>
      <c r="Z435" s="28"/>
    </row>
    <row r="436" s="19" customFormat="1">
      <c r="B436" s="25"/>
      <c r="F436" s="20" t="s">
        <v>2558</v>
      </c>
      <c r="Z436" s="28"/>
    </row>
    <row r="437" s="19" customFormat="1">
      <c r="B437" s="25"/>
      <c r="F437" s="20" t="s">
        <v>2559</v>
      </c>
      <c r="Z437" s="28"/>
    </row>
    <row r="438" s="19" customFormat="1">
      <c r="B438" s="25"/>
      <c r="F438" s="20" t="s">
        <v>2660</v>
      </c>
      <c r="Z438" s="28"/>
    </row>
    <row r="439" s="19" customFormat="1">
      <c r="B439" s="25"/>
      <c r="E439" s="20" t="s">
        <v>2440</v>
      </c>
      <c r="Z439" s="28"/>
    </row>
    <row r="440" s="19" customFormat="1">
      <c r="B440" s="25"/>
      <c r="E440" s="20" t="s">
        <v>905</v>
      </c>
      <c r="Z440" s="28"/>
    </row>
    <row r="441" s="19" customFormat="1">
      <c r="B441" s="25"/>
      <c r="F441" s="20" t="s">
        <v>2428</v>
      </c>
      <c r="Z441" s="28"/>
    </row>
    <row r="442" s="19" customFormat="1">
      <c r="B442" s="25"/>
      <c r="F442" s="20" t="s">
        <v>2661</v>
      </c>
      <c r="Z442" s="28"/>
    </row>
    <row r="443" s="19" customFormat="1">
      <c r="B443" s="25"/>
      <c r="F443" s="20" t="s">
        <v>2662</v>
      </c>
      <c r="Z443" s="28"/>
    </row>
    <row r="444" s="19" customFormat="1">
      <c r="B444" s="25"/>
      <c r="F444" s="20" t="s">
        <v>2663</v>
      </c>
      <c r="Z444" s="28"/>
    </row>
    <row r="445" s="19" customFormat="1">
      <c r="B445" s="25"/>
      <c r="F445" s="20" t="s">
        <v>2555</v>
      </c>
      <c r="Z445" s="28"/>
    </row>
    <row r="446" s="19" customFormat="1">
      <c r="B446" s="25"/>
      <c r="F446" s="20" t="s">
        <v>2432</v>
      </c>
      <c r="Z446" s="28"/>
    </row>
    <row r="447" s="19" customFormat="1">
      <c r="B447" s="25"/>
      <c r="F447" s="20" t="s">
        <v>2556</v>
      </c>
      <c r="Z447" s="28"/>
    </row>
    <row r="448" s="19" customFormat="1">
      <c r="B448" s="25"/>
      <c r="F448" s="20" t="s">
        <v>2434</v>
      </c>
      <c r="Z448" s="28"/>
    </row>
    <row r="449" s="19" customFormat="1">
      <c r="B449" s="25"/>
      <c r="F449" s="20" t="s">
        <v>2550</v>
      </c>
      <c r="Z449" s="28"/>
    </row>
    <row r="450" s="19" customFormat="1">
      <c r="B450" s="25"/>
      <c r="F450" s="20" t="s">
        <v>2436</v>
      </c>
      <c r="Z450" s="28"/>
    </row>
    <row r="451" s="19" customFormat="1">
      <c r="B451" s="25"/>
      <c r="F451" s="20" t="s">
        <v>2437</v>
      </c>
      <c r="Z451" s="28"/>
    </row>
    <row r="452" s="19" customFormat="1">
      <c r="B452" s="25"/>
      <c r="F452" s="20" t="s">
        <v>2534</v>
      </c>
      <c r="Z452" s="28"/>
    </row>
    <row r="453" s="19" customFormat="1">
      <c r="B453" s="25"/>
      <c r="F453" s="20" t="s">
        <v>2664</v>
      </c>
      <c r="Z453" s="28"/>
    </row>
    <row r="454" s="19" customFormat="1">
      <c r="B454" s="25"/>
      <c r="F454" s="20" t="s">
        <v>2558</v>
      </c>
      <c r="Z454" s="28"/>
    </row>
    <row r="455" s="19" customFormat="1">
      <c r="B455" s="25"/>
      <c r="F455" s="20" t="s">
        <v>2559</v>
      </c>
      <c r="Z455" s="28"/>
    </row>
    <row r="456" s="19" customFormat="1">
      <c r="B456" s="25"/>
      <c r="F456" s="20" t="s">
        <v>2665</v>
      </c>
      <c r="Z456" s="28"/>
    </row>
    <row r="457" s="19" customFormat="1">
      <c r="B457" s="25"/>
      <c r="E457" s="20" t="s">
        <v>2440</v>
      </c>
      <c r="Z457" s="28"/>
    </row>
    <row r="458" s="19" customFormat="1">
      <c r="B458" s="25"/>
      <c r="E458" s="20" t="s">
        <v>905</v>
      </c>
      <c r="Z458" s="28"/>
    </row>
    <row r="459" s="19" customFormat="1">
      <c r="B459" s="25"/>
      <c r="F459" s="20" t="s">
        <v>2428</v>
      </c>
      <c r="Z459" s="28"/>
    </row>
    <row r="460" s="19" customFormat="1">
      <c r="B460" s="25"/>
      <c r="F460" s="20" t="s">
        <v>2666</v>
      </c>
      <c r="Z460" s="28"/>
    </row>
    <row r="461" s="19" customFormat="1">
      <c r="B461" s="25"/>
      <c r="F461" s="20" t="s">
        <v>2667</v>
      </c>
      <c r="Z461" s="28"/>
    </row>
    <row r="462" s="19" customFormat="1">
      <c r="B462" s="25"/>
      <c r="F462" s="20" t="s">
        <v>2635</v>
      </c>
      <c r="Z462" s="28"/>
    </row>
    <row r="463" s="19" customFormat="1">
      <c r="B463" s="25"/>
      <c r="F463" s="20" t="s">
        <v>2555</v>
      </c>
      <c r="Z463" s="28"/>
    </row>
    <row r="464" s="19" customFormat="1">
      <c r="B464" s="25"/>
      <c r="F464" s="20" t="s">
        <v>2432</v>
      </c>
      <c r="Z464" s="28"/>
    </row>
    <row r="465" s="19" customFormat="1">
      <c r="B465" s="25"/>
      <c r="F465" s="20" t="s">
        <v>2433</v>
      </c>
      <c r="Z465" s="28"/>
    </row>
    <row r="466" s="19" customFormat="1">
      <c r="B466" s="25"/>
      <c r="F466" s="20" t="s">
        <v>2434</v>
      </c>
      <c r="Z466" s="28"/>
    </row>
    <row r="467" s="19" customFormat="1">
      <c r="B467" s="25"/>
      <c r="F467" s="20" t="s">
        <v>2550</v>
      </c>
      <c r="Z467" s="28"/>
    </row>
    <row r="468" s="19" customFormat="1">
      <c r="B468" s="25"/>
      <c r="F468" s="20" t="s">
        <v>2436</v>
      </c>
      <c r="Z468" s="28"/>
    </row>
    <row r="469" s="19" customFormat="1">
      <c r="B469" s="25"/>
      <c r="F469" s="20" t="s">
        <v>2437</v>
      </c>
      <c r="Z469" s="28"/>
    </row>
    <row r="470" s="19" customFormat="1">
      <c r="B470" s="25"/>
      <c r="F470" s="20" t="s">
        <v>2534</v>
      </c>
      <c r="Z470" s="28"/>
    </row>
    <row r="471" s="19" customFormat="1">
      <c r="B471" s="25"/>
      <c r="F471" s="20" t="s">
        <v>2668</v>
      </c>
      <c r="Z471" s="28"/>
    </row>
    <row r="472" s="19" customFormat="1">
      <c r="B472" s="25"/>
      <c r="F472" s="20" t="s">
        <v>2669</v>
      </c>
      <c r="Z472" s="28"/>
    </row>
    <row r="473" s="19" customFormat="1">
      <c r="B473" s="25"/>
      <c r="F473" s="20" t="s">
        <v>2559</v>
      </c>
      <c r="Z473" s="28"/>
    </row>
    <row r="474" s="19" customFormat="1">
      <c r="B474" s="25"/>
      <c r="F474" s="20" t="s">
        <v>2670</v>
      </c>
      <c r="Z474" s="28"/>
    </row>
    <row r="475" s="19" customFormat="1">
      <c r="B475" s="25"/>
      <c r="E475" s="20" t="s">
        <v>2440</v>
      </c>
      <c r="Z475" s="28"/>
    </row>
    <row r="476" s="19" customFormat="1">
      <c r="B476" s="25"/>
      <c r="E476" s="20" t="s">
        <v>905</v>
      </c>
      <c r="Z476" s="28"/>
    </row>
    <row r="477" s="19" customFormat="1">
      <c r="B477" s="25"/>
      <c r="F477" s="20" t="s">
        <v>2428</v>
      </c>
      <c r="Z477" s="28"/>
    </row>
    <row r="478" s="19" customFormat="1">
      <c r="B478" s="25"/>
      <c r="F478" s="20" t="s">
        <v>2671</v>
      </c>
      <c r="Z478" s="28"/>
    </row>
    <row r="479" s="19" customFormat="1">
      <c r="B479" s="25"/>
      <c r="F479" s="20" t="s">
        <v>2667</v>
      </c>
      <c r="Z479" s="28"/>
    </row>
    <row r="480" s="19" customFormat="1">
      <c r="B480" s="25"/>
      <c r="F480" s="20" t="s">
        <v>2635</v>
      </c>
      <c r="Z480" s="28"/>
    </row>
    <row r="481" s="19" customFormat="1">
      <c r="B481" s="25"/>
      <c r="F481" s="20" t="s">
        <v>2672</v>
      </c>
      <c r="Z481" s="28"/>
    </row>
    <row r="482" s="19" customFormat="1">
      <c r="B482" s="25"/>
      <c r="F482" s="20" t="s">
        <v>2432</v>
      </c>
      <c r="Z482" s="28"/>
    </row>
    <row r="483" s="19" customFormat="1">
      <c r="B483" s="25"/>
      <c r="F483" s="20" t="s">
        <v>2433</v>
      </c>
      <c r="Z483" s="28"/>
    </row>
    <row r="484" s="19" customFormat="1">
      <c r="B484" s="25"/>
      <c r="F484" s="20" t="s">
        <v>2434</v>
      </c>
      <c r="Z484" s="28"/>
    </row>
    <row r="485" s="19" customFormat="1">
      <c r="B485" s="25"/>
      <c r="F485" s="20" t="s">
        <v>2550</v>
      </c>
      <c r="Z485" s="28"/>
    </row>
    <row r="486" s="19" customFormat="1">
      <c r="B486" s="25"/>
      <c r="F486" s="20" t="s">
        <v>2436</v>
      </c>
      <c r="Z486" s="28"/>
    </row>
    <row r="487" s="19" customFormat="1">
      <c r="B487" s="25"/>
      <c r="F487" s="20" t="s">
        <v>2437</v>
      </c>
      <c r="Z487" s="28"/>
    </row>
    <row r="488" s="19" customFormat="1">
      <c r="B488" s="25"/>
      <c r="F488" s="20" t="s">
        <v>2534</v>
      </c>
      <c r="Z488" s="28"/>
    </row>
    <row r="489" s="19" customFormat="1">
      <c r="B489" s="25"/>
      <c r="F489" s="20" t="s">
        <v>2668</v>
      </c>
      <c r="Z489" s="28"/>
    </row>
    <row r="490" s="19" customFormat="1">
      <c r="B490" s="25"/>
      <c r="F490" s="20" t="s">
        <v>2673</v>
      </c>
      <c r="Z490" s="28"/>
    </row>
    <row r="491" s="19" customFormat="1">
      <c r="B491" s="25"/>
      <c r="F491" s="20" t="s">
        <v>2444</v>
      </c>
      <c r="Z491" s="28"/>
    </row>
    <row r="492" s="19" customFormat="1">
      <c r="B492" s="25"/>
      <c r="E492" s="20" t="s">
        <v>2440</v>
      </c>
      <c r="Z492" s="28"/>
    </row>
    <row r="493" s="19" customFormat="1">
      <c r="B493" s="25"/>
      <c r="D493" s="20" t="s">
        <v>2445</v>
      </c>
      <c r="Z493" s="28"/>
    </row>
    <row r="494" s="19" customFormat="1">
      <c r="B494" s="25"/>
      <c r="D494" s="20" t="s">
        <v>114</v>
      </c>
      <c r="Z494" s="28"/>
    </row>
    <row r="495" s="19" customFormat="1">
      <c r="B495" s="25"/>
      <c r="E495" s="20" t="s">
        <v>2674</v>
      </c>
      <c r="Z495" s="28"/>
    </row>
    <row r="496" s="19" customFormat="1">
      <c r="B496" s="25"/>
      <c r="E496" s="20" t="s">
        <v>2675</v>
      </c>
      <c r="Z496" s="28"/>
    </row>
    <row r="497" s="19" customFormat="1">
      <c r="B497" s="25"/>
      <c r="E497" s="20" t="s">
        <v>2564</v>
      </c>
      <c r="Z497" s="28"/>
    </row>
    <row r="498" s="19" customFormat="1">
      <c r="B498" s="25"/>
      <c r="E498" s="20" t="s">
        <v>2676</v>
      </c>
      <c r="Z498" s="28"/>
    </row>
    <row r="499" s="19" customFormat="1">
      <c r="B499" s="25"/>
      <c r="E499" s="20" t="s">
        <v>2677</v>
      </c>
      <c r="Z499" s="28"/>
    </row>
    <row r="500" s="19" customFormat="1">
      <c r="B500" s="25"/>
      <c r="E500" s="20" t="s">
        <v>2575</v>
      </c>
      <c r="Z500" s="28"/>
    </row>
    <row r="501" s="19" customFormat="1">
      <c r="B501" s="25"/>
      <c r="E501" s="20" t="s">
        <v>2576</v>
      </c>
      <c r="Z501" s="28"/>
    </row>
    <row r="502" s="19" customFormat="1">
      <c r="B502" s="25"/>
      <c r="D502" s="20" t="s">
        <v>2577</v>
      </c>
      <c r="Z502" s="28"/>
    </row>
    <row r="503" s="19" customFormat="1">
      <c r="B503" s="25"/>
      <c r="D503" s="20" t="s">
        <v>122</v>
      </c>
      <c r="Z503" s="28"/>
    </row>
    <row r="504" s="19" customFormat="1">
      <c r="B504" s="25"/>
      <c r="E504" s="20" t="s">
        <v>2457</v>
      </c>
      <c r="Z504" s="28"/>
    </row>
    <row r="505" s="19" customFormat="1">
      <c r="B505" s="25"/>
      <c r="F505" s="20" t="s">
        <v>2458</v>
      </c>
      <c r="Z505" s="28"/>
    </row>
    <row r="506" s="19" customFormat="1">
      <c r="B506" s="25"/>
      <c r="F506" s="20" t="s">
        <v>2678</v>
      </c>
      <c r="Z506" s="28"/>
    </row>
    <row r="507" s="19" customFormat="1">
      <c r="B507" s="25"/>
      <c r="E507" s="20" t="s">
        <v>2460</v>
      </c>
      <c r="Z507" s="28"/>
    </row>
    <row r="508" s="19" customFormat="1">
      <c r="B508" s="25"/>
      <c r="D508" s="20" t="s">
        <v>2461</v>
      </c>
      <c r="Z508" s="28"/>
    </row>
    <row r="509" s="19" customFormat="1">
      <c r="B509" s="25"/>
      <c r="D509" s="20" t="s">
        <v>126</v>
      </c>
      <c r="Z509" s="28"/>
    </row>
    <row r="510" s="19" customFormat="1">
      <c r="B510" s="25"/>
      <c r="E510" s="20" t="s">
        <v>2462</v>
      </c>
      <c r="Z510" s="28"/>
    </row>
    <row r="511" s="19" customFormat="1">
      <c r="B511" s="25"/>
      <c r="F511" s="20" t="s">
        <v>2560</v>
      </c>
      <c r="Z511" s="28"/>
    </row>
    <row r="512" s="19" customFormat="1">
      <c r="B512" s="25"/>
      <c r="F512" s="20" t="s">
        <v>2502</v>
      </c>
      <c r="Z512" s="28"/>
    </row>
    <row r="513" s="19" customFormat="1">
      <c r="B513" s="25"/>
      <c r="F513" s="20" t="s">
        <v>2464</v>
      </c>
      <c r="Z513" s="28"/>
    </row>
    <row r="514" s="19" customFormat="1">
      <c r="B514" s="25"/>
      <c r="F514" s="20" t="s">
        <v>2465</v>
      </c>
      <c r="Z514" s="28"/>
    </row>
    <row r="515" s="19" customFormat="1">
      <c r="B515" s="25"/>
      <c r="F515" s="20" t="s">
        <v>2580</v>
      </c>
      <c r="Z515" s="28"/>
    </row>
    <row r="516" s="19" customFormat="1">
      <c r="B516" s="25"/>
      <c r="F516" s="20" t="s">
        <v>2581</v>
      </c>
      <c r="Z516" s="28"/>
    </row>
    <row r="517" s="19" customFormat="1">
      <c r="B517" s="25"/>
      <c r="F517" s="20" t="s">
        <v>2468</v>
      </c>
      <c r="Z517" s="28"/>
    </row>
    <row r="518" s="19" customFormat="1">
      <c r="B518" s="25"/>
      <c r="F518" s="20" t="s">
        <v>2582</v>
      </c>
      <c r="Z518" s="28"/>
    </row>
    <row r="519" s="19" customFormat="1">
      <c r="B519" s="25"/>
      <c r="F519" s="20" t="s">
        <v>2679</v>
      </c>
      <c r="Z519" s="28"/>
    </row>
    <row r="520" s="19" customFormat="1">
      <c r="B520" s="25"/>
      <c r="F520" s="20" t="s">
        <v>2471</v>
      </c>
      <c r="Z520" s="28"/>
    </row>
    <row r="521" s="19" customFormat="1">
      <c r="B521" s="25"/>
      <c r="F521" s="20" t="s">
        <v>2589</v>
      </c>
      <c r="Z521" s="28"/>
    </row>
    <row r="522" s="19" customFormat="1">
      <c r="B522" s="25"/>
      <c r="F522" s="20" t="s">
        <v>2585</v>
      </c>
      <c r="Z522" s="28"/>
    </row>
    <row r="523" s="19" customFormat="1">
      <c r="B523" s="25"/>
      <c r="F523" s="20" t="s">
        <v>2586</v>
      </c>
      <c r="Z523" s="28"/>
    </row>
    <row r="524" s="19" customFormat="1">
      <c r="B524" s="25"/>
      <c r="F524" s="20" t="s">
        <v>2680</v>
      </c>
      <c r="Z524" s="28"/>
    </row>
    <row r="525" s="19" customFormat="1">
      <c r="B525" s="25"/>
      <c r="F525" s="20" t="s">
        <v>2590</v>
      </c>
      <c r="Z525" s="28"/>
    </row>
    <row r="526" s="19" customFormat="1">
      <c r="B526" s="25"/>
      <c r="E526" s="20" t="s">
        <v>2477</v>
      </c>
      <c r="Z526" s="28"/>
    </row>
    <row r="527" s="19" customFormat="1">
      <c r="B527" s="25"/>
      <c r="E527" s="20" t="s">
        <v>2462</v>
      </c>
      <c r="Z527" s="28"/>
    </row>
    <row r="528" s="19" customFormat="1">
      <c r="B528" s="25"/>
      <c r="F528" s="20" t="s">
        <v>2560</v>
      </c>
      <c r="Z528" s="28"/>
    </row>
    <row r="529" s="19" customFormat="1">
      <c r="B529" s="25"/>
      <c r="F529" s="20" t="s">
        <v>2463</v>
      </c>
      <c r="Z529" s="28"/>
    </row>
    <row r="530" s="19" customFormat="1">
      <c r="B530" s="25"/>
      <c r="F530" s="20" t="s">
        <v>2464</v>
      </c>
      <c r="Z530" s="28"/>
    </row>
    <row r="531" s="19" customFormat="1">
      <c r="B531" s="25"/>
      <c r="F531" s="20" t="s">
        <v>2465</v>
      </c>
      <c r="Z531" s="28"/>
    </row>
    <row r="532" s="19" customFormat="1">
      <c r="B532" s="25"/>
      <c r="F532" s="20" t="s">
        <v>2580</v>
      </c>
      <c r="Z532" s="28"/>
    </row>
    <row r="533" s="19" customFormat="1">
      <c r="B533" s="25"/>
      <c r="F533" s="20" t="s">
        <v>2581</v>
      </c>
      <c r="Z533" s="28"/>
    </row>
    <row r="534" s="19" customFormat="1">
      <c r="B534" s="25"/>
      <c r="F534" s="20" t="s">
        <v>2468</v>
      </c>
      <c r="Z534" s="28"/>
    </row>
    <row r="535" s="19" customFormat="1">
      <c r="B535" s="25"/>
      <c r="F535" s="20" t="s">
        <v>2582</v>
      </c>
      <c r="Z535" s="28"/>
    </row>
    <row r="536" s="19" customFormat="1">
      <c r="B536" s="25"/>
      <c r="F536" s="20" t="s">
        <v>2679</v>
      </c>
      <c r="Z536" s="28"/>
    </row>
    <row r="537" s="19" customFormat="1">
      <c r="B537" s="25"/>
      <c r="F537" s="20" t="s">
        <v>2588</v>
      </c>
      <c r="Z537" s="28"/>
    </row>
    <row r="538" s="19" customFormat="1">
      <c r="B538" s="25"/>
      <c r="F538" s="20" t="s">
        <v>2472</v>
      </c>
      <c r="Z538" s="28"/>
    </row>
    <row r="539" s="19" customFormat="1">
      <c r="B539" s="25"/>
      <c r="F539" s="20" t="s">
        <v>2681</v>
      </c>
      <c r="Z539" s="28"/>
    </row>
    <row r="540" s="19" customFormat="1">
      <c r="B540" s="25"/>
      <c r="F540" s="20" t="s">
        <v>2586</v>
      </c>
      <c r="Z540" s="28"/>
    </row>
    <row r="541" s="19" customFormat="1">
      <c r="B541" s="25"/>
      <c r="F541" s="20" t="s">
        <v>2591</v>
      </c>
      <c r="Z541" s="28"/>
    </row>
    <row r="542" s="19" customFormat="1">
      <c r="B542" s="25"/>
      <c r="F542" s="20" t="s">
        <v>2476</v>
      </c>
      <c r="Z542" s="28"/>
    </row>
    <row r="543" s="19" customFormat="1">
      <c r="B543" s="25"/>
      <c r="E543" s="20" t="s">
        <v>2477</v>
      </c>
      <c r="Z543" s="28"/>
    </row>
    <row r="544" s="19" customFormat="1">
      <c r="B544" s="25"/>
      <c r="E544" s="20" t="s">
        <v>2462</v>
      </c>
      <c r="Z544" s="28"/>
    </row>
    <row r="545" s="19" customFormat="1">
      <c r="B545" s="25"/>
      <c r="F545" s="20" t="s">
        <v>2592</v>
      </c>
      <c r="Z545" s="28"/>
    </row>
    <row r="546" s="19" customFormat="1">
      <c r="B546" s="25"/>
      <c r="F546" s="20" t="s">
        <v>2478</v>
      </c>
      <c r="Z546" s="28"/>
    </row>
    <row r="547" s="19" customFormat="1">
      <c r="B547" s="25"/>
      <c r="F547" s="20" t="s">
        <v>2682</v>
      </c>
      <c r="Z547" s="28"/>
    </row>
    <row r="548" s="19" customFormat="1">
      <c r="B548" s="25"/>
      <c r="F548" s="20" t="s">
        <v>2579</v>
      </c>
      <c r="Z548" s="28"/>
    </row>
    <row r="549" s="19" customFormat="1">
      <c r="B549" s="25"/>
      <c r="F549" s="20" t="s">
        <v>2580</v>
      </c>
      <c r="Z549" s="28"/>
    </row>
    <row r="550" s="19" customFormat="1">
      <c r="B550" s="25"/>
      <c r="F550" s="20" t="s">
        <v>2581</v>
      </c>
      <c r="Z550" s="28"/>
    </row>
    <row r="551" s="19" customFormat="1">
      <c r="B551" s="25"/>
      <c r="F551" s="20" t="s">
        <v>2468</v>
      </c>
      <c r="Z551" s="28"/>
    </row>
    <row r="552" s="19" customFormat="1">
      <c r="B552" s="25"/>
      <c r="F552" s="20" t="s">
        <v>2582</v>
      </c>
      <c r="Z552" s="28"/>
    </row>
    <row r="553" s="19" customFormat="1">
      <c r="B553" s="25"/>
      <c r="F553" s="20" t="s">
        <v>2679</v>
      </c>
      <c r="Z553" s="28"/>
    </row>
    <row r="554" s="19" customFormat="1">
      <c r="B554" s="25"/>
      <c r="F554" s="20" t="s">
        <v>2584</v>
      </c>
      <c r="Z554" s="28"/>
    </row>
    <row r="555" s="19" customFormat="1">
      <c r="B555" s="25"/>
      <c r="F555" s="20" t="s">
        <v>2472</v>
      </c>
      <c r="Z555" s="28"/>
    </row>
    <row r="556" s="19" customFormat="1">
      <c r="B556" s="25"/>
      <c r="F556" s="20" t="s">
        <v>2585</v>
      </c>
      <c r="Z556" s="28"/>
    </row>
    <row r="557" s="19" customFormat="1">
      <c r="B557" s="25"/>
      <c r="F557" s="20" t="s">
        <v>2586</v>
      </c>
      <c r="Z557" s="28"/>
    </row>
    <row r="558" s="19" customFormat="1">
      <c r="B558" s="25"/>
      <c r="F558" s="20" t="s">
        <v>2591</v>
      </c>
      <c r="Z558" s="28"/>
    </row>
    <row r="559" s="19" customFormat="1">
      <c r="B559" s="25"/>
      <c r="F559" s="20" t="s">
        <v>2476</v>
      </c>
      <c r="Z559" s="28"/>
    </row>
    <row r="560" s="19" customFormat="1">
      <c r="B560" s="25"/>
      <c r="E560" s="20" t="s">
        <v>2477</v>
      </c>
      <c r="Z560" s="28"/>
    </row>
    <row r="561" s="19" customFormat="1">
      <c r="B561" s="25"/>
      <c r="E561" s="20" t="s">
        <v>2462</v>
      </c>
      <c r="Z561" s="28"/>
    </row>
    <row r="562" s="19" customFormat="1">
      <c r="B562" s="25"/>
      <c r="F562" s="20" t="s">
        <v>2592</v>
      </c>
      <c r="Z562" s="28"/>
    </row>
    <row r="563" s="19" customFormat="1">
      <c r="B563" s="25"/>
      <c r="F563" s="20" t="s">
        <v>2502</v>
      </c>
      <c r="Z563" s="28"/>
    </row>
    <row r="564" s="19" customFormat="1">
      <c r="B564" s="25"/>
      <c r="F564" s="20" t="s">
        <v>2464</v>
      </c>
      <c r="Z564" s="28"/>
    </row>
    <row r="565" s="19" customFormat="1">
      <c r="B565" s="25"/>
      <c r="F565" s="20" t="s">
        <v>2465</v>
      </c>
      <c r="Z565" s="28"/>
    </row>
    <row r="566" s="19" customFormat="1">
      <c r="B566" s="25"/>
      <c r="F566" s="20" t="s">
        <v>2580</v>
      </c>
      <c r="Z566" s="28"/>
    </row>
    <row r="567" s="19" customFormat="1">
      <c r="B567" s="25"/>
      <c r="F567" s="20" t="s">
        <v>2581</v>
      </c>
      <c r="Z567" s="28"/>
    </row>
    <row r="568" s="19" customFormat="1">
      <c r="B568" s="25"/>
      <c r="F568" s="20" t="s">
        <v>2468</v>
      </c>
      <c r="Z568" s="28"/>
    </row>
    <row r="569" s="19" customFormat="1">
      <c r="B569" s="25"/>
      <c r="F569" s="20" t="s">
        <v>2582</v>
      </c>
      <c r="Z569" s="28"/>
    </row>
    <row r="570" s="19" customFormat="1">
      <c r="B570" s="25"/>
      <c r="F570" s="20" t="s">
        <v>2683</v>
      </c>
      <c r="Z570" s="28"/>
    </row>
    <row r="571" s="19" customFormat="1">
      <c r="B571" s="25"/>
      <c r="F571" s="20" t="s">
        <v>2584</v>
      </c>
      <c r="Z571" s="28"/>
    </row>
    <row r="572" s="19" customFormat="1">
      <c r="B572" s="25"/>
      <c r="F572" s="20" t="s">
        <v>2472</v>
      </c>
      <c r="Z572" s="28"/>
    </row>
    <row r="573" s="19" customFormat="1">
      <c r="B573" s="25"/>
      <c r="F573" s="20" t="s">
        <v>2585</v>
      </c>
      <c r="Z573" s="28"/>
    </row>
    <row r="574" s="19" customFormat="1">
      <c r="B574" s="25"/>
      <c r="F574" s="20" t="s">
        <v>2586</v>
      </c>
      <c r="Z574" s="28"/>
    </row>
    <row r="575" s="19" customFormat="1">
      <c r="B575" s="25"/>
      <c r="F575" s="20" t="s">
        <v>2587</v>
      </c>
      <c r="Z575" s="28"/>
    </row>
    <row r="576" s="19" customFormat="1">
      <c r="B576" s="25"/>
      <c r="F576" s="20" t="s">
        <v>2476</v>
      </c>
      <c r="Z576" s="28"/>
    </row>
    <row r="577" s="19" customFormat="1">
      <c r="B577" s="25"/>
      <c r="E577" s="20" t="s">
        <v>2477</v>
      </c>
      <c r="Z577" s="28"/>
    </row>
    <row r="578" s="19" customFormat="1">
      <c r="B578" s="25"/>
      <c r="E578" s="20" t="s">
        <v>2462</v>
      </c>
      <c r="Z578" s="28"/>
    </row>
    <row r="579" s="19" customFormat="1">
      <c r="B579" s="25"/>
      <c r="F579" s="20" t="s">
        <v>2592</v>
      </c>
      <c r="Z579" s="28"/>
    </row>
    <row r="580" s="19" customFormat="1">
      <c r="B580" s="25"/>
      <c r="F580" s="20" t="s">
        <v>2463</v>
      </c>
      <c r="Z580" s="28"/>
    </row>
    <row r="581" s="19" customFormat="1">
      <c r="B581" s="25"/>
      <c r="F581" s="20" t="s">
        <v>2464</v>
      </c>
      <c r="Z581" s="28"/>
    </row>
    <row r="582" s="19" customFormat="1">
      <c r="B582" s="25"/>
      <c r="F582" s="20" t="s">
        <v>2465</v>
      </c>
      <c r="Z582" s="28"/>
    </row>
    <row r="583" s="19" customFormat="1">
      <c r="B583" s="25"/>
      <c r="F583" s="20" t="s">
        <v>2580</v>
      </c>
      <c r="Z583" s="28"/>
    </row>
    <row r="584" s="19" customFormat="1">
      <c r="B584" s="25"/>
      <c r="F584" s="20" t="s">
        <v>2581</v>
      </c>
      <c r="Z584" s="28"/>
    </row>
    <row r="585" s="19" customFormat="1">
      <c r="B585" s="25"/>
      <c r="F585" s="20" t="s">
        <v>2468</v>
      </c>
      <c r="Z585" s="28"/>
    </row>
    <row r="586" s="19" customFormat="1">
      <c r="B586" s="25"/>
      <c r="F586" s="20" t="s">
        <v>2582</v>
      </c>
      <c r="Z586" s="28"/>
    </row>
    <row r="587" s="19" customFormat="1">
      <c r="B587" s="25"/>
      <c r="F587" s="20" t="s">
        <v>2683</v>
      </c>
      <c r="Z587" s="28"/>
    </row>
    <row r="588" s="19" customFormat="1">
      <c r="B588" s="25"/>
      <c r="F588" s="20" t="s">
        <v>2584</v>
      </c>
      <c r="Z588" s="28"/>
    </row>
    <row r="589" s="19" customFormat="1">
      <c r="B589" s="25"/>
      <c r="F589" s="20" t="s">
        <v>2472</v>
      </c>
      <c r="Z589" s="28"/>
    </row>
    <row r="590" s="19" customFormat="1">
      <c r="B590" s="25"/>
      <c r="F590" s="20" t="s">
        <v>2585</v>
      </c>
      <c r="Z590" s="28"/>
    </row>
    <row r="591" s="19" customFormat="1">
      <c r="B591" s="25"/>
      <c r="F591" s="20" t="s">
        <v>2586</v>
      </c>
      <c r="Z591" s="28"/>
    </row>
    <row r="592" s="19" customFormat="1">
      <c r="B592" s="25"/>
      <c r="F592" s="20" t="s">
        <v>2475</v>
      </c>
      <c r="Z592" s="28"/>
    </row>
    <row r="593" s="19" customFormat="1">
      <c r="B593" s="25"/>
      <c r="F593" s="20" t="s">
        <v>2476</v>
      </c>
      <c r="Z593" s="28"/>
    </row>
    <row r="594" s="19" customFormat="1">
      <c r="B594" s="25"/>
      <c r="E594" s="20" t="s">
        <v>2477</v>
      </c>
      <c r="Z594" s="28"/>
    </row>
    <row r="595" s="19" customFormat="1">
      <c r="B595" s="25"/>
      <c r="E595" s="20" t="s">
        <v>2462</v>
      </c>
      <c r="Z595" s="28"/>
    </row>
    <row r="596" s="19" customFormat="1">
      <c r="B596" s="25"/>
      <c r="F596" s="20" t="s">
        <v>2660</v>
      </c>
      <c r="Z596" s="28"/>
    </row>
    <row r="597" s="19" customFormat="1">
      <c r="B597" s="25"/>
      <c r="F597" s="20" t="s">
        <v>2478</v>
      </c>
      <c r="Z597" s="28"/>
    </row>
    <row r="598" s="19" customFormat="1">
      <c r="B598" s="25"/>
      <c r="F598" s="20" t="s">
        <v>2682</v>
      </c>
      <c r="Z598" s="28"/>
    </row>
    <row r="599" s="19" customFormat="1">
      <c r="B599" s="25"/>
      <c r="F599" s="20" t="s">
        <v>2465</v>
      </c>
      <c r="Z599" s="28"/>
    </row>
    <row r="600" s="19" customFormat="1">
      <c r="B600" s="25"/>
      <c r="F600" s="20" t="s">
        <v>2580</v>
      </c>
      <c r="Z600" s="28"/>
    </row>
    <row r="601" s="19" customFormat="1">
      <c r="B601" s="25"/>
      <c r="F601" s="20" t="s">
        <v>2581</v>
      </c>
      <c r="Z601" s="28"/>
    </row>
    <row r="602" s="19" customFormat="1">
      <c r="B602" s="25"/>
      <c r="F602" s="20" t="s">
        <v>2468</v>
      </c>
      <c r="Z602" s="28"/>
    </row>
    <row r="603" s="19" customFormat="1">
      <c r="B603" s="25"/>
      <c r="F603" s="20" t="s">
        <v>2582</v>
      </c>
      <c r="Z603" s="28"/>
    </row>
    <row r="604" s="19" customFormat="1">
      <c r="B604" s="25"/>
      <c r="F604" s="20" t="s">
        <v>2679</v>
      </c>
      <c r="Z604" s="28"/>
    </row>
    <row r="605" s="19" customFormat="1">
      <c r="B605" s="25"/>
      <c r="F605" s="20" t="s">
        <v>2584</v>
      </c>
      <c r="Z605" s="28"/>
    </row>
    <row r="606" s="19" customFormat="1">
      <c r="B606" s="25"/>
      <c r="F606" s="20" t="s">
        <v>2472</v>
      </c>
      <c r="Z606" s="28"/>
    </row>
    <row r="607" s="19" customFormat="1">
      <c r="B607" s="25"/>
      <c r="F607" s="20" t="s">
        <v>2585</v>
      </c>
      <c r="Z607" s="28"/>
    </row>
    <row r="608" s="19" customFormat="1">
      <c r="B608" s="25"/>
      <c r="F608" s="20" t="s">
        <v>2586</v>
      </c>
      <c r="Z608" s="28"/>
    </row>
    <row r="609" s="19" customFormat="1">
      <c r="B609" s="25"/>
      <c r="F609" s="20" t="s">
        <v>2591</v>
      </c>
      <c r="Z609" s="28"/>
    </row>
    <row r="610" s="19" customFormat="1">
      <c r="B610" s="25"/>
      <c r="F610" s="20" t="s">
        <v>2476</v>
      </c>
      <c r="Z610" s="28"/>
    </row>
    <row r="611" s="19" customFormat="1">
      <c r="B611" s="25"/>
      <c r="E611" s="20" t="s">
        <v>2477</v>
      </c>
      <c r="Z611" s="28"/>
    </row>
    <row r="612" s="19" customFormat="1">
      <c r="B612" s="25"/>
      <c r="E612" s="20" t="s">
        <v>2462</v>
      </c>
      <c r="Z612" s="28"/>
    </row>
    <row r="613" s="19" customFormat="1">
      <c r="B613" s="25"/>
      <c r="F613" s="20" t="s">
        <v>2660</v>
      </c>
      <c r="Z613" s="28"/>
    </row>
    <row r="614" s="19" customFormat="1">
      <c r="B614" s="25"/>
      <c r="F614" s="20" t="s">
        <v>2502</v>
      </c>
      <c r="Z614" s="28"/>
    </row>
    <row r="615" s="19" customFormat="1">
      <c r="B615" s="25"/>
      <c r="F615" s="20" t="s">
        <v>2464</v>
      </c>
      <c r="Z615" s="28"/>
    </row>
    <row r="616" s="19" customFormat="1">
      <c r="B616" s="25"/>
      <c r="F616" s="20" t="s">
        <v>2465</v>
      </c>
      <c r="Z616" s="28"/>
    </row>
    <row r="617" s="19" customFormat="1">
      <c r="B617" s="25"/>
      <c r="F617" s="20" t="s">
        <v>2580</v>
      </c>
      <c r="Z617" s="28"/>
    </row>
    <row r="618" s="19" customFormat="1">
      <c r="B618" s="25"/>
      <c r="F618" s="20" t="s">
        <v>2581</v>
      </c>
      <c r="Z618" s="28"/>
    </row>
    <row r="619" s="19" customFormat="1">
      <c r="B619" s="25"/>
      <c r="F619" s="20" t="s">
        <v>2468</v>
      </c>
      <c r="Z619" s="28"/>
    </row>
    <row r="620" s="19" customFormat="1">
      <c r="B620" s="25"/>
      <c r="F620" s="20" t="s">
        <v>2582</v>
      </c>
      <c r="Z620" s="28"/>
    </row>
    <row r="621" s="19" customFormat="1">
      <c r="B621" s="25"/>
      <c r="F621" s="20" t="s">
        <v>2679</v>
      </c>
      <c r="Z621" s="28"/>
    </row>
    <row r="622" s="19" customFormat="1">
      <c r="B622" s="25"/>
      <c r="F622" s="20" t="s">
        <v>2584</v>
      </c>
      <c r="Z622" s="28"/>
    </row>
    <row r="623" s="19" customFormat="1">
      <c r="B623" s="25"/>
      <c r="F623" s="20" t="s">
        <v>2472</v>
      </c>
      <c r="Z623" s="28"/>
    </row>
    <row r="624" s="19" customFormat="1">
      <c r="B624" s="25"/>
      <c r="F624" s="20" t="s">
        <v>2585</v>
      </c>
      <c r="Z624" s="28"/>
    </row>
    <row r="625" s="19" customFormat="1">
      <c r="B625" s="25"/>
      <c r="F625" s="20" t="s">
        <v>2586</v>
      </c>
      <c r="Z625" s="28"/>
    </row>
    <row r="626" s="19" customFormat="1">
      <c r="B626" s="25"/>
      <c r="F626" s="20" t="s">
        <v>2591</v>
      </c>
      <c r="Z626" s="28"/>
    </row>
    <row r="627" s="19" customFormat="1">
      <c r="B627" s="25"/>
      <c r="F627" s="20" t="s">
        <v>2476</v>
      </c>
      <c r="Z627" s="28"/>
    </row>
    <row r="628" s="19" customFormat="1">
      <c r="B628" s="25"/>
      <c r="E628" s="20" t="s">
        <v>2477</v>
      </c>
      <c r="Z628" s="28"/>
    </row>
    <row r="629" s="19" customFormat="1">
      <c r="B629" s="25"/>
      <c r="E629" s="20" t="s">
        <v>2462</v>
      </c>
      <c r="Z629" s="28"/>
    </row>
    <row r="630" s="19" customFormat="1">
      <c r="B630" s="25"/>
      <c r="F630" s="20" t="s">
        <v>2660</v>
      </c>
      <c r="Z630" s="28"/>
    </row>
    <row r="631" s="19" customFormat="1">
      <c r="B631" s="25"/>
      <c r="F631" s="20" t="s">
        <v>2463</v>
      </c>
      <c r="Z631" s="28"/>
    </row>
    <row r="632" s="19" customFormat="1">
      <c r="B632" s="25"/>
      <c r="F632" s="20" t="s">
        <v>2464</v>
      </c>
      <c r="Z632" s="28"/>
    </row>
    <row r="633" s="19" customFormat="1">
      <c r="B633" s="25"/>
      <c r="F633" s="20" t="s">
        <v>2465</v>
      </c>
      <c r="Z633" s="28"/>
    </row>
    <row r="634" s="19" customFormat="1">
      <c r="B634" s="25"/>
      <c r="F634" s="20" t="s">
        <v>2580</v>
      </c>
      <c r="Z634" s="28"/>
    </row>
    <row r="635" s="19" customFormat="1">
      <c r="B635" s="25"/>
      <c r="F635" s="20" t="s">
        <v>2581</v>
      </c>
      <c r="Z635" s="28"/>
    </row>
    <row r="636" s="19" customFormat="1">
      <c r="B636" s="25"/>
      <c r="F636" s="20" t="s">
        <v>2468</v>
      </c>
      <c r="Z636" s="28"/>
    </row>
    <row r="637" s="19" customFormat="1">
      <c r="B637" s="25"/>
      <c r="F637" s="20" t="s">
        <v>2582</v>
      </c>
      <c r="Z637" s="28"/>
    </row>
    <row r="638" s="19" customFormat="1">
      <c r="B638" s="25"/>
      <c r="F638" s="20" t="s">
        <v>2683</v>
      </c>
      <c r="Z638" s="28"/>
    </row>
    <row r="639" s="19" customFormat="1">
      <c r="B639" s="25"/>
      <c r="F639" s="20" t="s">
        <v>2584</v>
      </c>
      <c r="Z639" s="28"/>
    </row>
    <row r="640" s="19" customFormat="1">
      <c r="B640" s="25"/>
      <c r="F640" s="20" t="s">
        <v>2472</v>
      </c>
      <c r="Z640" s="28"/>
    </row>
    <row r="641" s="19" customFormat="1">
      <c r="B641" s="25"/>
      <c r="F641" s="20" t="s">
        <v>2585</v>
      </c>
      <c r="Z641" s="28"/>
    </row>
    <row r="642" s="19" customFormat="1">
      <c r="B642" s="25"/>
      <c r="F642" s="20" t="s">
        <v>2586</v>
      </c>
      <c r="Z642" s="28"/>
    </row>
    <row r="643" s="19" customFormat="1">
      <c r="B643" s="25"/>
      <c r="F643" s="20" t="s">
        <v>2475</v>
      </c>
      <c r="Z643" s="28"/>
    </row>
    <row r="644" s="19" customFormat="1">
      <c r="B644" s="25"/>
      <c r="F644" s="20" t="s">
        <v>2476</v>
      </c>
      <c r="Z644" s="28"/>
    </row>
    <row r="645" s="19" customFormat="1">
      <c r="B645" s="25"/>
      <c r="E645" s="20" t="s">
        <v>2477</v>
      </c>
      <c r="Z645" s="28"/>
    </row>
    <row r="646" s="19" customFormat="1">
      <c r="B646" s="25"/>
      <c r="E646" s="20" t="s">
        <v>2462</v>
      </c>
      <c r="Z646" s="28"/>
    </row>
    <row r="647" s="19" customFormat="1">
      <c r="B647" s="25"/>
      <c r="F647" s="20" t="s">
        <v>2665</v>
      </c>
      <c r="Z647" s="28"/>
    </row>
    <row r="648" s="19" customFormat="1">
      <c r="B648" s="25"/>
      <c r="F648" s="20" t="s">
        <v>2478</v>
      </c>
      <c r="Z648" s="28"/>
    </row>
    <row r="649" s="19" customFormat="1">
      <c r="B649" s="25"/>
      <c r="F649" s="20" t="s">
        <v>2464</v>
      </c>
      <c r="Z649" s="28"/>
    </row>
    <row r="650" s="19" customFormat="1">
      <c r="B650" s="25"/>
      <c r="F650" s="20" t="s">
        <v>2465</v>
      </c>
      <c r="Z650" s="28"/>
    </row>
    <row r="651" s="19" customFormat="1">
      <c r="B651" s="25"/>
      <c r="F651" s="20" t="s">
        <v>2580</v>
      </c>
      <c r="Z651" s="28"/>
    </row>
    <row r="652" s="19" customFormat="1">
      <c r="B652" s="25"/>
      <c r="F652" s="20" t="s">
        <v>2581</v>
      </c>
      <c r="Z652" s="28"/>
    </row>
    <row r="653" s="19" customFormat="1">
      <c r="B653" s="25"/>
      <c r="F653" s="20" t="s">
        <v>2468</v>
      </c>
      <c r="Z653" s="28"/>
    </row>
    <row r="654" s="19" customFormat="1">
      <c r="B654" s="25"/>
      <c r="F654" s="20" t="s">
        <v>2582</v>
      </c>
      <c r="Z654" s="28"/>
    </row>
    <row r="655" s="19" customFormat="1">
      <c r="B655" s="25"/>
      <c r="F655" s="20" t="s">
        <v>2679</v>
      </c>
      <c r="Z655" s="28"/>
    </row>
    <row r="656" s="19" customFormat="1">
      <c r="B656" s="25"/>
      <c r="F656" s="20" t="s">
        <v>2584</v>
      </c>
      <c r="Z656" s="28"/>
    </row>
    <row r="657" s="19" customFormat="1">
      <c r="B657" s="25"/>
      <c r="F657" s="20" t="s">
        <v>2472</v>
      </c>
      <c r="Z657" s="28"/>
    </row>
    <row r="658" s="19" customFormat="1">
      <c r="B658" s="25"/>
      <c r="F658" s="20" t="s">
        <v>2585</v>
      </c>
      <c r="Z658" s="28"/>
    </row>
    <row r="659" s="19" customFormat="1">
      <c r="B659" s="25"/>
      <c r="F659" s="20" t="s">
        <v>2586</v>
      </c>
      <c r="Z659" s="28"/>
    </row>
    <row r="660" s="19" customFormat="1">
      <c r="B660" s="25"/>
      <c r="F660" s="20" t="s">
        <v>2587</v>
      </c>
      <c r="Z660" s="28"/>
    </row>
    <row r="661" s="19" customFormat="1">
      <c r="B661" s="25"/>
      <c r="F661" s="20" t="s">
        <v>2476</v>
      </c>
      <c r="Z661" s="28"/>
    </row>
    <row r="662" s="19" customFormat="1">
      <c r="B662" s="25"/>
      <c r="E662" s="20" t="s">
        <v>2477</v>
      </c>
      <c r="Z662" s="28"/>
    </row>
    <row r="663" s="19" customFormat="1">
      <c r="B663" s="25"/>
      <c r="E663" s="20" t="s">
        <v>2462</v>
      </c>
      <c r="Z663" s="28"/>
    </row>
    <row r="664" s="19" customFormat="1">
      <c r="B664" s="25"/>
      <c r="F664" s="20" t="s">
        <v>2665</v>
      </c>
      <c r="Z664" s="28"/>
    </row>
    <row r="665" s="19" customFormat="1">
      <c r="B665" s="25"/>
      <c r="F665" s="20" t="s">
        <v>2502</v>
      </c>
      <c r="Z665" s="28"/>
    </row>
    <row r="666" s="19" customFormat="1">
      <c r="B666" s="25"/>
      <c r="F666" s="20" t="s">
        <v>2464</v>
      </c>
      <c r="Z666" s="28"/>
    </row>
    <row r="667" s="19" customFormat="1">
      <c r="B667" s="25"/>
      <c r="F667" s="20" t="s">
        <v>2465</v>
      </c>
      <c r="Z667" s="28"/>
    </row>
    <row r="668" s="19" customFormat="1">
      <c r="B668" s="25"/>
      <c r="F668" s="20" t="s">
        <v>2580</v>
      </c>
      <c r="Z668" s="28"/>
    </row>
    <row r="669" s="19" customFormat="1">
      <c r="B669" s="25"/>
      <c r="F669" s="20" t="s">
        <v>2581</v>
      </c>
      <c r="Z669" s="28"/>
    </row>
    <row r="670" s="19" customFormat="1">
      <c r="B670" s="25"/>
      <c r="F670" s="20" t="s">
        <v>2468</v>
      </c>
      <c r="Z670" s="28"/>
    </row>
    <row r="671" s="19" customFormat="1">
      <c r="B671" s="25"/>
      <c r="F671" s="20" t="s">
        <v>2582</v>
      </c>
      <c r="Z671" s="28"/>
    </row>
    <row r="672" s="19" customFormat="1">
      <c r="B672" s="25"/>
      <c r="F672" s="20" t="s">
        <v>2679</v>
      </c>
      <c r="Z672" s="28"/>
    </row>
    <row r="673" s="19" customFormat="1">
      <c r="B673" s="25"/>
      <c r="F673" s="20" t="s">
        <v>2471</v>
      </c>
      <c r="Z673" s="28"/>
    </row>
    <row r="674" s="19" customFormat="1">
      <c r="B674" s="25"/>
      <c r="F674" s="20" t="s">
        <v>2472</v>
      </c>
      <c r="Z674" s="28"/>
    </row>
    <row r="675" s="19" customFormat="1">
      <c r="B675" s="25"/>
      <c r="F675" s="20" t="s">
        <v>2585</v>
      </c>
      <c r="Z675" s="28"/>
    </row>
    <row r="676" s="19" customFormat="1">
      <c r="B676" s="25"/>
      <c r="F676" s="20" t="s">
        <v>2586</v>
      </c>
      <c r="Z676" s="28"/>
    </row>
    <row r="677" s="19" customFormat="1">
      <c r="B677" s="25"/>
      <c r="F677" s="20" t="s">
        <v>2587</v>
      </c>
      <c r="Z677" s="28"/>
    </row>
    <row r="678" s="19" customFormat="1">
      <c r="B678" s="25"/>
      <c r="F678" s="20" t="s">
        <v>2476</v>
      </c>
      <c r="Z678" s="28"/>
    </row>
    <row r="679" s="19" customFormat="1">
      <c r="B679" s="25"/>
      <c r="E679" s="20" t="s">
        <v>2477</v>
      </c>
      <c r="Z679" s="28"/>
    </row>
    <row r="680" s="19" customFormat="1">
      <c r="B680" s="25"/>
      <c r="E680" s="20" t="s">
        <v>2462</v>
      </c>
      <c r="Z680" s="28"/>
    </row>
    <row r="681" s="19" customFormat="1">
      <c r="B681" s="25"/>
      <c r="F681" s="20" t="s">
        <v>2665</v>
      </c>
      <c r="Z681" s="28"/>
    </row>
    <row r="682" s="19" customFormat="1">
      <c r="B682" s="25"/>
      <c r="F682" s="20" t="s">
        <v>2463</v>
      </c>
      <c r="Z682" s="28"/>
    </row>
    <row r="683" s="19" customFormat="1">
      <c r="B683" s="25"/>
      <c r="F683" s="20" t="s">
        <v>2684</v>
      </c>
      <c r="Z683" s="28"/>
    </row>
    <row r="684" s="19" customFormat="1">
      <c r="B684" s="25"/>
      <c r="F684" s="20" t="s">
        <v>2465</v>
      </c>
      <c r="Z684" s="28"/>
    </row>
    <row r="685" s="19" customFormat="1">
      <c r="B685" s="25"/>
      <c r="F685" s="20" t="s">
        <v>2685</v>
      </c>
      <c r="Z685" s="28"/>
    </row>
    <row r="686" s="19" customFormat="1">
      <c r="B686" s="25"/>
      <c r="F686" s="20" t="s">
        <v>2581</v>
      </c>
      <c r="Z686" s="28"/>
    </row>
    <row r="687" s="19" customFormat="1">
      <c r="B687" s="25"/>
      <c r="F687" s="20" t="s">
        <v>2468</v>
      </c>
      <c r="Z687" s="28"/>
    </row>
    <row r="688" s="19" customFormat="1">
      <c r="B688" s="25"/>
      <c r="F688" s="20" t="s">
        <v>2582</v>
      </c>
      <c r="Z688" s="28"/>
    </row>
    <row r="689" s="19" customFormat="1">
      <c r="B689" s="25"/>
      <c r="F689" s="20" t="s">
        <v>2679</v>
      </c>
      <c r="Z689" s="28"/>
    </row>
    <row r="690" s="19" customFormat="1">
      <c r="B690" s="25"/>
      <c r="F690" s="20" t="s">
        <v>2584</v>
      </c>
      <c r="Z690" s="28"/>
    </row>
    <row r="691" s="19" customFormat="1">
      <c r="B691" s="25"/>
      <c r="F691" s="20" t="s">
        <v>2472</v>
      </c>
      <c r="Z691" s="28"/>
    </row>
    <row r="692" s="19" customFormat="1">
      <c r="B692" s="25"/>
      <c r="F692" s="20" t="s">
        <v>2585</v>
      </c>
      <c r="Z692" s="28"/>
    </row>
    <row r="693" s="19" customFormat="1">
      <c r="B693" s="25"/>
      <c r="F693" s="20" t="s">
        <v>2586</v>
      </c>
      <c r="Z693" s="28"/>
    </row>
    <row r="694" s="19" customFormat="1">
      <c r="B694" s="25"/>
      <c r="F694" s="20" t="s">
        <v>2475</v>
      </c>
      <c r="Z694" s="28"/>
    </row>
    <row r="695" s="19" customFormat="1">
      <c r="B695" s="25"/>
      <c r="F695" s="20" t="s">
        <v>2476</v>
      </c>
      <c r="Z695" s="28"/>
    </row>
    <row r="696" s="19" customFormat="1">
      <c r="B696" s="25"/>
      <c r="E696" s="20" t="s">
        <v>2477</v>
      </c>
      <c r="Z696" s="28"/>
    </row>
    <row r="697" s="19" customFormat="1">
      <c r="B697" s="25"/>
      <c r="E697" s="20" t="s">
        <v>2462</v>
      </c>
      <c r="Z697" s="28"/>
    </row>
    <row r="698" s="19" customFormat="1">
      <c r="B698" s="25"/>
      <c r="F698" s="20" t="s">
        <v>2670</v>
      </c>
      <c r="Z698" s="28"/>
    </row>
    <row r="699" s="19" customFormat="1">
      <c r="B699" s="25"/>
      <c r="F699" s="20" t="s">
        <v>2478</v>
      </c>
      <c r="Z699" s="28"/>
    </row>
    <row r="700" s="19" customFormat="1">
      <c r="B700" s="25"/>
      <c r="F700" s="20" t="s">
        <v>2464</v>
      </c>
      <c r="Z700" s="28"/>
    </row>
    <row r="701" s="19" customFormat="1">
      <c r="B701" s="25"/>
      <c r="F701" s="20" t="s">
        <v>2465</v>
      </c>
      <c r="Z701" s="28"/>
    </row>
    <row r="702" s="19" customFormat="1">
      <c r="B702" s="25"/>
      <c r="F702" s="20" t="s">
        <v>2580</v>
      </c>
      <c r="Z702" s="28"/>
    </row>
    <row r="703" s="19" customFormat="1">
      <c r="B703" s="25"/>
      <c r="F703" s="20" t="s">
        <v>2581</v>
      </c>
      <c r="Z703" s="28"/>
    </row>
    <row r="704" s="19" customFormat="1">
      <c r="B704" s="25"/>
      <c r="F704" s="20" t="s">
        <v>2468</v>
      </c>
      <c r="Z704" s="28"/>
    </row>
    <row r="705" s="19" customFormat="1">
      <c r="B705" s="25"/>
      <c r="F705" s="20" t="s">
        <v>2582</v>
      </c>
      <c r="Z705" s="28"/>
    </row>
    <row r="706" s="19" customFormat="1">
      <c r="B706" s="25"/>
      <c r="F706" s="20" t="s">
        <v>2583</v>
      </c>
      <c r="Z706" s="28"/>
    </row>
    <row r="707" s="19" customFormat="1">
      <c r="B707" s="25"/>
      <c r="F707" s="20" t="s">
        <v>2584</v>
      </c>
      <c r="Z707" s="28"/>
    </row>
    <row r="708" s="19" customFormat="1">
      <c r="B708" s="25"/>
      <c r="F708" s="20" t="s">
        <v>2472</v>
      </c>
      <c r="Z708" s="28"/>
    </row>
    <row r="709" s="19" customFormat="1">
      <c r="B709" s="25"/>
      <c r="F709" s="20" t="s">
        <v>2585</v>
      </c>
      <c r="Z709" s="28"/>
    </row>
    <row r="710" s="19" customFormat="1">
      <c r="B710" s="25"/>
      <c r="F710" s="20" t="s">
        <v>2586</v>
      </c>
      <c r="Z710" s="28"/>
    </row>
    <row r="711" s="19" customFormat="1">
      <c r="B711" s="25"/>
      <c r="F711" s="20" t="s">
        <v>2591</v>
      </c>
      <c r="Z711" s="28"/>
    </row>
    <row r="712" s="19" customFormat="1">
      <c r="B712" s="25"/>
      <c r="F712" s="20" t="s">
        <v>2476</v>
      </c>
      <c r="Z712" s="28"/>
    </row>
    <row r="713" s="19" customFormat="1">
      <c r="B713" s="25"/>
      <c r="E713" s="20" t="s">
        <v>2477</v>
      </c>
      <c r="Z713" s="28"/>
    </row>
    <row r="714" s="19" customFormat="1">
      <c r="B714" s="25"/>
      <c r="E714" s="20" t="s">
        <v>2462</v>
      </c>
      <c r="Z714" s="28"/>
    </row>
    <row r="715" s="19" customFormat="1">
      <c r="B715" s="25"/>
      <c r="F715" s="20" t="s">
        <v>2670</v>
      </c>
      <c r="Z715" s="28"/>
    </row>
    <row r="716" s="19" customFormat="1">
      <c r="B716" s="25"/>
      <c r="F716" s="20" t="s">
        <v>2502</v>
      </c>
      <c r="Z716" s="28"/>
    </row>
    <row r="717" s="19" customFormat="1">
      <c r="B717" s="25"/>
      <c r="F717" s="20" t="s">
        <v>2464</v>
      </c>
      <c r="Z717" s="28"/>
    </row>
    <row r="718" s="19" customFormat="1">
      <c r="B718" s="25"/>
      <c r="F718" s="20" t="s">
        <v>2579</v>
      </c>
      <c r="Z718" s="28"/>
    </row>
    <row r="719" s="19" customFormat="1">
      <c r="B719" s="25"/>
      <c r="F719" s="20" t="s">
        <v>2580</v>
      </c>
      <c r="Z719" s="28"/>
    </row>
    <row r="720" s="19" customFormat="1">
      <c r="B720" s="25"/>
      <c r="F720" s="20" t="s">
        <v>2581</v>
      </c>
      <c r="Z720" s="28"/>
    </row>
    <row r="721" s="19" customFormat="1">
      <c r="B721" s="25"/>
      <c r="F721" s="20" t="s">
        <v>2468</v>
      </c>
      <c r="Z721" s="28"/>
    </row>
    <row r="722" s="19" customFormat="1">
      <c r="B722" s="25"/>
      <c r="F722" s="20" t="s">
        <v>2582</v>
      </c>
      <c r="Z722" s="28"/>
    </row>
    <row r="723" s="19" customFormat="1">
      <c r="B723" s="25"/>
      <c r="F723" s="20" t="s">
        <v>2583</v>
      </c>
      <c r="Z723" s="28"/>
    </row>
    <row r="724" s="19" customFormat="1">
      <c r="B724" s="25"/>
      <c r="F724" s="20" t="s">
        <v>2584</v>
      </c>
      <c r="Z724" s="28"/>
    </row>
    <row r="725" s="19" customFormat="1">
      <c r="B725" s="25"/>
      <c r="F725" s="20" t="s">
        <v>2589</v>
      </c>
      <c r="Z725" s="28"/>
    </row>
    <row r="726" s="19" customFormat="1">
      <c r="B726" s="25"/>
      <c r="F726" s="20" t="s">
        <v>2585</v>
      </c>
      <c r="Z726" s="28"/>
    </row>
    <row r="727" s="19" customFormat="1">
      <c r="B727" s="25"/>
      <c r="F727" s="20" t="s">
        <v>2586</v>
      </c>
      <c r="Z727" s="28"/>
    </row>
    <row r="728" s="19" customFormat="1">
      <c r="B728" s="25"/>
      <c r="F728" s="20" t="s">
        <v>2591</v>
      </c>
      <c r="Z728" s="28"/>
    </row>
    <row r="729" s="19" customFormat="1">
      <c r="B729" s="25"/>
      <c r="F729" s="20" t="s">
        <v>2476</v>
      </c>
      <c r="Z729" s="28"/>
    </row>
    <row r="730" s="19" customFormat="1">
      <c r="B730" s="25"/>
      <c r="E730" s="20" t="s">
        <v>2477</v>
      </c>
      <c r="Z730" s="28"/>
    </row>
    <row r="731" s="19" customFormat="1">
      <c r="B731" s="25"/>
      <c r="E731" s="20" t="s">
        <v>2462</v>
      </c>
      <c r="Z731" s="28"/>
    </row>
    <row r="732" s="19" customFormat="1">
      <c r="B732" s="25"/>
      <c r="F732" s="20" t="s">
        <v>2670</v>
      </c>
      <c r="Z732" s="28"/>
    </row>
    <row r="733" s="19" customFormat="1">
      <c r="B733" s="25"/>
      <c r="F733" s="20" t="s">
        <v>2463</v>
      </c>
      <c r="Z733" s="28"/>
    </row>
    <row r="734" s="19" customFormat="1">
      <c r="B734" s="25"/>
      <c r="F734" s="20" t="s">
        <v>2464</v>
      </c>
      <c r="Z734" s="28"/>
    </row>
    <row r="735" s="19" customFormat="1">
      <c r="B735" s="25"/>
      <c r="F735" s="20" t="s">
        <v>2465</v>
      </c>
      <c r="Z735" s="28"/>
    </row>
    <row r="736" s="19" customFormat="1">
      <c r="B736" s="25"/>
      <c r="F736" s="20" t="s">
        <v>2580</v>
      </c>
      <c r="Z736" s="28"/>
    </row>
    <row r="737" s="19" customFormat="1">
      <c r="B737" s="25"/>
      <c r="F737" s="20" t="s">
        <v>2581</v>
      </c>
      <c r="Z737" s="28"/>
    </row>
    <row r="738" s="19" customFormat="1">
      <c r="B738" s="25"/>
      <c r="F738" s="20" t="s">
        <v>2468</v>
      </c>
      <c r="Z738" s="28"/>
    </row>
    <row r="739" s="19" customFormat="1">
      <c r="B739" s="25"/>
      <c r="F739" s="20" t="s">
        <v>2582</v>
      </c>
      <c r="Z739" s="28"/>
    </row>
    <row r="740" s="19" customFormat="1">
      <c r="B740" s="25"/>
      <c r="F740" s="20" t="s">
        <v>2583</v>
      </c>
      <c r="Z740" s="28"/>
    </row>
    <row r="741" s="19" customFormat="1">
      <c r="B741" s="25"/>
      <c r="F741" s="20" t="s">
        <v>2588</v>
      </c>
      <c r="Z741" s="28"/>
    </row>
    <row r="742" s="19" customFormat="1">
      <c r="B742" s="25"/>
      <c r="F742" s="20" t="s">
        <v>2472</v>
      </c>
      <c r="Z742" s="28"/>
    </row>
    <row r="743" s="19" customFormat="1">
      <c r="B743" s="25"/>
      <c r="F743" s="20" t="s">
        <v>2585</v>
      </c>
      <c r="Z743" s="28"/>
    </row>
    <row r="744" s="19" customFormat="1">
      <c r="B744" s="25"/>
      <c r="F744" s="20" t="s">
        <v>2586</v>
      </c>
      <c r="Z744" s="28"/>
    </row>
    <row r="745" s="19" customFormat="1">
      <c r="B745" s="25"/>
      <c r="F745" s="20" t="s">
        <v>2475</v>
      </c>
      <c r="Z745" s="28"/>
    </row>
    <row r="746" s="19" customFormat="1">
      <c r="B746" s="25"/>
      <c r="F746" s="20" t="s">
        <v>2476</v>
      </c>
      <c r="Z746" s="28"/>
    </row>
    <row r="747" s="19" customFormat="1">
      <c r="B747" s="25"/>
      <c r="E747" s="20" t="s">
        <v>2477</v>
      </c>
      <c r="Z747" s="28"/>
    </row>
    <row r="748" s="19" customFormat="1">
      <c r="B748" s="25"/>
      <c r="E748" s="20" t="s">
        <v>2462</v>
      </c>
      <c r="Z748" s="28"/>
    </row>
    <row r="749" s="19" customFormat="1">
      <c r="B749" s="25"/>
      <c r="F749" s="20" t="s">
        <v>2686</v>
      </c>
      <c r="Z749" s="28"/>
    </row>
    <row r="750" s="19" customFormat="1">
      <c r="B750" s="25"/>
      <c r="F750" s="20" t="s">
        <v>2478</v>
      </c>
      <c r="Z750" s="28"/>
    </row>
    <row r="751" s="19" customFormat="1">
      <c r="B751" s="25"/>
      <c r="F751" s="20" t="s">
        <v>2464</v>
      </c>
      <c r="Z751" s="28"/>
    </row>
    <row r="752" s="19" customFormat="1">
      <c r="B752" s="25"/>
      <c r="F752" s="20" t="s">
        <v>2465</v>
      </c>
      <c r="Z752" s="28"/>
    </row>
    <row r="753" s="19" customFormat="1">
      <c r="B753" s="25"/>
      <c r="F753" s="20" t="s">
        <v>2580</v>
      </c>
      <c r="Z753" s="28"/>
    </row>
    <row r="754" s="19" customFormat="1">
      <c r="B754" s="25"/>
      <c r="F754" s="20" t="s">
        <v>2581</v>
      </c>
      <c r="Z754" s="28"/>
    </row>
    <row r="755" s="19" customFormat="1">
      <c r="B755" s="25"/>
      <c r="F755" s="20" t="s">
        <v>2468</v>
      </c>
      <c r="Z755" s="28"/>
    </row>
    <row r="756" s="19" customFormat="1">
      <c r="B756" s="25"/>
      <c r="F756" s="20" t="s">
        <v>2582</v>
      </c>
      <c r="Z756" s="28"/>
    </row>
    <row r="757" s="19" customFormat="1">
      <c r="B757" s="25"/>
      <c r="F757" s="20" t="s">
        <v>2679</v>
      </c>
      <c r="Z757" s="28"/>
    </row>
    <row r="758" s="19" customFormat="1">
      <c r="B758" s="25"/>
      <c r="F758" s="20" t="s">
        <v>2471</v>
      </c>
      <c r="Z758" s="28"/>
    </row>
    <row r="759" s="19" customFormat="1">
      <c r="B759" s="25"/>
      <c r="F759" s="20" t="s">
        <v>2589</v>
      </c>
      <c r="Z759" s="28"/>
    </row>
    <row r="760" s="19" customFormat="1">
      <c r="B760" s="25"/>
      <c r="F760" s="20" t="s">
        <v>2585</v>
      </c>
      <c r="Z760" s="28"/>
    </row>
    <row r="761" s="19" customFormat="1">
      <c r="B761" s="25"/>
      <c r="F761" s="20" t="s">
        <v>2586</v>
      </c>
      <c r="Z761" s="28"/>
    </row>
    <row r="762" s="19" customFormat="1">
      <c r="B762" s="25"/>
      <c r="F762" s="20" t="s">
        <v>2680</v>
      </c>
      <c r="Z762" s="28"/>
    </row>
    <row r="763" s="19" customFormat="1">
      <c r="B763" s="25"/>
      <c r="F763" s="20" t="s">
        <v>2590</v>
      </c>
      <c r="Z763" s="28"/>
    </row>
    <row r="764" s="19" customFormat="1">
      <c r="B764" s="25"/>
      <c r="E764" s="20" t="s">
        <v>2477</v>
      </c>
      <c r="Z764" s="28"/>
    </row>
    <row r="765" s="19" customFormat="1">
      <c r="B765" s="25"/>
      <c r="E765" s="20" t="s">
        <v>2462</v>
      </c>
      <c r="Z765" s="28"/>
    </row>
    <row r="766" s="19" customFormat="1">
      <c r="B766" s="25"/>
      <c r="F766" s="20" t="s">
        <v>2686</v>
      </c>
      <c r="Z766" s="28"/>
    </row>
    <row r="767" s="19" customFormat="1">
      <c r="B767" s="25"/>
      <c r="F767" s="20" t="s">
        <v>2502</v>
      </c>
      <c r="Z767" s="28"/>
    </row>
    <row r="768" s="19" customFormat="1">
      <c r="B768" s="25"/>
      <c r="F768" s="20" t="s">
        <v>2593</v>
      </c>
      <c r="Z768" s="28"/>
    </row>
    <row r="769" s="19" customFormat="1">
      <c r="B769" s="25"/>
      <c r="F769" s="20" t="s">
        <v>2579</v>
      </c>
      <c r="Z769" s="28"/>
    </row>
    <row r="770" s="19" customFormat="1">
      <c r="B770" s="25"/>
      <c r="F770" s="20" t="s">
        <v>2594</v>
      </c>
      <c r="Z770" s="28"/>
    </row>
    <row r="771" s="19" customFormat="1">
      <c r="B771" s="25"/>
      <c r="F771" s="20" t="s">
        <v>2467</v>
      </c>
      <c r="Z771" s="28"/>
    </row>
    <row r="772" s="19" customFormat="1">
      <c r="B772" s="25"/>
      <c r="F772" s="20" t="s">
        <v>2468</v>
      </c>
      <c r="Z772" s="28"/>
    </row>
    <row r="773" s="19" customFormat="1">
      <c r="B773" s="25"/>
      <c r="F773" s="20" t="s">
        <v>2469</v>
      </c>
      <c r="Z773" s="28"/>
    </row>
    <row r="774" s="19" customFormat="1">
      <c r="B774" s="25"/>
      <c r="F774" s="20" t="s">
        <v>2470</v>
      </c>
      <c r="Z774" s="28"/>
    </row>
    <row r="775" s="19" customFormat="1">
      <c r="B775" s="25"/>
      <c r="F775" s="20" t="s">
        <v>2595</v>
      </c>
      <c r="Z775" s="28"/>
    </row>
    <row r="776" s="19" customFormat="1">
      <c r="B776" s="25"/>
      <c r="F776" s="20" t="s">
        <v>2472</v>
      </c>
      <c r="Z776" s="28"/>
    </row>
    <row r="777" s="19" customFormat="1">
      <c r="B777" s="25"/>
      <c r="F777" s="20" t="s">
        <v>2597</v>
      </c>
      <c r="Z777" s="28"/>
    </row>
    <row r="778" s="19" customFormat="1">
      <c r="B778" s="25"/>
      <c r="F778" s="20" t="s">
        <v>2586</v>
      </c>
      <c r="Z778" s="28"/>
    </row>
    <row r="779" s="19" customFormat="1">
      <c r="B779" s="25"/>
      <c r="F779" s="20" t="s">
        <v>2680</v>
      </c>
      <c r="Z779" s="28"/>
    </row>
    <row r="780" s="19" customFormat="1">
      <c r="B780" s="25"/>
      <c r="F780" s="20" t="s">
        <v>2590</v>
      </c>
      <c r="Z780" s="28"/>
    </row>
    <row r="781" s="19" customFormat="1">
      <c r="B781" s="25"/>
      <c r="E781" s="20" t="s">
        <v>2477</v>
      </c>
      <c r="Z781" s="28"/>
    </row>
    <row r="782" s="19" customFormat="1">
      <c r="B782" s="25"/>
      <c r="D782" s="20" t="s">
        <v>2479</v>
      </c>
      <c r="Z782" s="28"/>
    </row>
    <row r="783" s="19" customFormat="1">
      <c r="B783" s="25"/>
      <c r="D783" s="20" t="s">
        <v>130</v>
      </c>
      <c r="Z783" s="28"/>
    </row>
    <row r="784" s="19" customFormat="1">
      <c r="B784" s="25"/>
      <c r="E784" s="20" t="s">
        <v>2493</v>
      </c>
      <c r="Z784" s="28"/>
    </row>
    <row r="785" s="19" customFormat="1">
      <c r="B785" s="25"/>
      <c r="F785" s="20" t="s">
        <v>2687</v>
      </c>
      <c r="Z785" s="28"/>
    </row>
    <row r="786" s="19" customFormat="1">
      <c r="B786" s="25"/>
      <c r="F786" s="20" t="s">
        <v>2688</v>
      </c>
      <c r="Z786" s="28"/>
    </row>
    <row r="787" s="19" customFormat="1">
      <c r="B787" s="25"/>
      <c r="F787" s="20" t="s">
        <v>2689</v>
      </c>
      <c r="Z787" s="28"/>
    </row>
    <row r="788" s="19" customFormat="1">
      <c r="B788" s="25"/>
      <c r="E788" s="20" t="s">
        <v>2497</v>
      </c>
      <c r="Z788" s="28"/>
    </row>
    <row r="789" s="19" customFormat="1">
      <c r="B789" s="25"/>
      <c r="E789" s="20" t="s">
        <v>2493</v>
      </c>
      <c r="Z789" s="28"/>
    </row>
    <row r="790" s="19" customFormat="1">
      <c r="B790" s="25"/>
      <c r="F790" s="20" t="s">
        <v>2690</v>
      </c>
      <c r="Z790" s="28"/>
    </row>
    <row r="791" s="19" customFormat="1">
      <c r="B791" s="25"/>
      <c r="F791" s="20" t="s">
        <v>2691</v>
      </c>
      <c r="Z791" s="28"/>
    </row>
    <row r="792" s="19" customFormat="1">
      <c r="B792" s="25"/>
      <c r="E792" s="20" t="s">
        <v>2497</v>
      </c>
      <c r="Z792" s="28"/>
    </row>
    <row r="793" s="19" customFormat="1">
      <c r="B793" s="25"/>
      <c r="E793" s="20" t="s">
        <v>2493</v>
      </c>
      <c r="Z793" s="28"/>
    </row>
    <row r="794" s="19" customFormat="1">
      <c r="B794" s="25"/>
      <c r="F794" s="20" t="s">
        <v>2692</v>
      </c>
      <c r="Z794" s="28"/>
    </row>
    <row r="795" s="19" customFormat="1">
      <c r="B795" s="25"/>
      <c r="F795" s="20" t="s">
        <v>2693</v>
      </c>
      <c r="Z795" s="28"/>
    </row>
    <row r="796" s="19" customFormat="1">
      <c r="B796" s="25"/>
      <c r="E796" s="20" t="s">
        <v>2497</v>
      </c>
      <c r="Z796" s="28"/>
    </row>
    <row r="797" s="19" customFormat="1">
      <c r="B797" s="25"/>
      <c r="E797" s="20" t="s">
        <v>2493</v>
      </c>
      <c r="Z797" s="28"/>
    </row>
    <row r="798" s="19" customFormat="1">
      <c r="B798" s="25"/>
      <c r="F798" s="20" t="s">
        <v>2687</v>
      </c>
      <c r="Z798" s="28"/>
    </row>
    <row r="799" s="19" customFormat="1">
      <c r="B799" s="25"/>
      <c r="F799" s="20" t="s">
        <v>2694</v>
      </c>
      <c r="Z799" s="28"/>
    </row>
    <row r="800" s="19" customFormat="1">
      <c r="B800" s="25"/>
      <c r="F800" s="20" t="s">
        <v>2608</v>
      </c>
      <c r="Z800" s="28"/>
    </row>
    <row r="801" s="19" customFormat="1">
      <c r="B801" s="25"/>
      <c r="E801" s="20" t="s">
        <v>2497</v>
      </c>
      <c r="Z801" s="28"/>
    </row>
    <row r="802" s="19" customFormat="1">
      <c r="B802" s="25"/>
      <c r="D802" s="20" t="s">
        <v>2498</v>
      </c>
      <c r="Z802" s="28"/>
    </row>
    <row r="803" s="19" customFormat="1">
      <c r="B803" s="25"/>
      <c r="D803" s="20" t="s">
        <v>132</v>
      </c>
      <c r="Z803" s="28"/>
    </row>
    <row r="804" s="19" customFormat="1">
      <c r="B804" s="25"/>
      <c r="E804" s="20" t="s">
        <v>2695</v>
      </c>
      <c r="Z804" s="28"/>
    </row>
    <row r="805" s="19" customFormat="1">
      <c r="B805" s="25"/>
      <c r="E805" s="20" t="s">
        <v>2696</v>
      </c>
      <c r="Z805" s="28"/>
    </row>
    <row r="806" s="19" customFormat="1">
      <c r="B806" s="25"/>
      <c r="E806" s="20" t="s">
        <v>2697</v>
      </c>
      <c r="Z806" s="28"/>
    </row>
    <row r="807" s="19" customFormat="1">
      <c r="B807" s="25"/>
      <c r="E807" s="20" t="s">
        <v>2698</v>
      </c>
      <c r="Z807" s="28"/>
    </row>
    <row r="808" s="19" customFormat="1">
      <c r="B808" s="25"/>
      <c r="D808" s="20" t="s">
        <v>2500</v>
      </c>
      <c r="Z808" s="28"/>
    </row>
    <row r="809" s="19" customFormat="1">
      <c r="B809" s="25"/>
      <c r="C809" s="20" t="s">
        <v>2509</v>
      </c>
      <c r="Z809" s="28"/>
    </row>
    <row r="810" s="19" customFormat="1">
      <c r="B810" s="26" t="s">
        <v>2510</v>
      </c>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9"/>
    </row>
    <row r="811"/>
  </sheetData>
  <mergeCells>
    <mergeCell ref="A1:AD1"/>
    <mergeCell ref="B5:U5"/>
    <mergeCell ref="B6:U6"/>
    <mergeCell ref="B7:U7"/>
    <mergeCell ref="C8:V8"/>
    <mergeCell ref="C9:V9"/>
    <mergeCell ref="D10:W10"/>
    <mergeCell ref="D11:W11"/>
    <mergeCell ref="D12:W12"/>
    <mergeCell ref="D13:W13"/>
    <mergeCell ref="D14:W14"/>
    <mergeCell ref="C15:V15"/>
    <mergeCell ref="C16:V16"/>
    <mergeCell ref="D17:W17"/>
    <mergeCell ref="E18:X18"/>
    <mergeCell ref="E19:X19"/>
    <mergeCell ref="E20:X20"/>
    <mergeCell ref="E21:X21"/>
    <mergeCell ref="E22:X22"/>
    <mergeCell ref="E23:X23"/>
    <mergeCell ref="D24:W24"/>
    <mergeCell ref="D25:W25"/>
    <mergeCell ref="E26:X26"/>
    <mergeCell ref="E27:X27"/>
    <mergeCell ref="E28:X28"/>
    <mergeCell ref="E29:X29"/>
    <mergeCell ref="E30:X30"/>
    <mergeCell ref="E31:X31"/>
    <mergeCell ref="E32:X32"/>
    <mergeCell ref="E33:X33"/>
    <mergeCell ref="E34:X34"/>
    <mergeCell ref="E35:X35"/>
    <mergeCell ref="E36:X36"/>
    <mergeCell ref="E37:X37"/>
    <mergeCell ref="E38:X38"/>
    <mergeCell ref="F39:Y39"/>
    <mergeCell ref="F40:Y40"/>
    <mergeCell ref="F41:Y41"/>
    <mergeCell ref="F42:Y42"/>
    <mergeCell ref="F43:Y43"/>
    <mergeCell ref="F44:Y44"/>
    <mergeCell ref="F45:Y45"/>
    <mergeCell ref="F46:Y46"/>
    <mergeCell ref="F47:Y47"/>
    <mergeCell ref="F48:Y48"/>
    <mergeCell ref="F49:Y49"/>
    <mergeCell ref="E50:X50"/>
    <mergeCell ref="D51:W51"/>
    <mergeCell ref="D52:W52"/>
    <mergeCell ref="E53:X53"/>
    <mergeCell ref="F54:Y54"/>
    <mergeCell ref="F55:Y55"/>
    <mergeCell ref="F56:Y56"/>
    <mergeCell ref="F57:Y57"/>
    <mergeCell ref="F58:Y58"/>
    <mergeCell ref="F59:Y59"/>
    <mergeCell ref="E60:X60"/>
    <mergeCell ref="D61:W61"/>
    <mergeCell ref="D62:W62"/>
    <mergeCell ref="E63:X63"/>
    <mergeCell ref="E64:X64"/>
    <mergeCell ref="E65:X65"/>
    <mergeCell ref="E66:X66"/>
    <mergeCell ref="E67:X67"/>
    <mergeCell ref="E68:X68"/>
    <mergeCell ref="E69:X69"/>
    <mergeCell ref="E70:X70"/>
    <mergeCell ref="E71:X71"/>
    <mergeCell ref="E72:X72"/>
    <mergeCell ref="E73:X73"/>
    <mergeCell ref="E74:X74"/>
    <mergeCell ref="E75:X75"/>
    <mergeCell ref="E76:X76"/>
    <mergeCell ref="E77:X77"/>
    <mergeCell ref="E78:X78"/>
    <mergeCell ref="E79:X79"/>
    <mergeCell ref="E80:X80"/>
    <mergeCell ref="E81:X81"/>
    <mergeCell ref="E82:X82"/>
    <mergeCell ref="E83:X83"/>
    <mergeCell ref="E84:X84"/>
    <mergeCell ref="E85:X85"/>
    <mergeCell ref="D86:W86"/>
    <mergeCell ref="D87:W87"/>
    <mergeCell ref="E88:X88"/>
    <mergeCell ref="D89:W89"/>
    <mergeCell ref="D90:W90"/>
    <mergeCell ref="E91:X91"/>
    <mergeCell ref="E92:X92"/>
    <mergeCell ref="F93:Y93"/>
    <mergeCell ref="F94:Y94"/>
    <mergeCell ref="F95:Y95"/>
    <mergeCell ref="F96:Y96"/>
    <mergeCell ref="F97:Y97"/>
    <mergeCell ref="F98:Y98"/>
    <mergeCell ref="F99:Y99"/>
    <mergeCell ref="F100:Y100"/>
    <mergeCell ref="F101:Y101"/>
    <mergeCell ref="F102:Y102"/>
    <mergeCell ref="F103:Y103"/>
    <mergeCell ref="F104:Y104"/>
    <mergeCell ref="F105:Y105"/>
    <mergeCell ref="F106:Y106"/>
    <mergeCell ref="F107:Y107"/>
    <mergeCell ref="E108:X108"/>
    <mergeCell ref="E109:X109"/>
    <mergeCell ref="F110:Y110"/>
    <mergeCell ref="F111:Y111"/>
    <mergeCell ref="F112:Y112"/>
    <mergeCell ref="F113:Y113"/>
    <mergeCell ref="F114:Y114"/>
    <mergeCell ref="F115:Y115"/>
    <mergeCell ref="F116:Y116"/>
    <mergeCell ref="F117:Y117"/>
    <mergeCell ref="F118:Y118"/>
    <mergeCell ref="F119:Y119"/>
    <mergeCell ref="F120:Y120"/>
    <mergeCell ref="F121:Y121"/>
    <mergeCell ref="F122:Y122"/>
    <mergeCell ref="F123:Y123"/>
    <mergeCell ref="F124:Y124"/>
    <mergeCell ref="F125:Y125"/>
    <mergeCell ref="E126:X126"/>
    <mergeCell ref="E127:X127"/>
    <mergeCell ref="F128:Y128"/>
    <mergeCell ref="F129:Y129"/>
    <mergeCell ref="E130:X130"/>
    <mergeCell ref="D131:W131"/>
    <mergeCell ref="D132:W132"/>
    <mergeCell ref="E133:X133"/>
    <mergeCell ref="E134:X134"/>
    <mergeCell ref="E135:X135"/>
    <mergeCell ref="E136:X136"/>
    <mergeCell ref="E137:X137"/>
    <mergeCell ref="E138:X138"/>
    <mergeCell ref="F139:Y139"/>
    <mergeCell ref="F140:Y140"/>
    <mergeCell ref="G141:Z141"/>
    <mergeCell ref="G142:Z142"/>
    <mergeCell ref="F143:Y143"/>
    <mergeCell ref="F144:Y144"/>
    <mergeCell ref="G145:Z145"/>
    <mergeCell ref="G146:Z146"/>
    <mergeCell ref="F147:Y147"/>
    <mergeCell ref="E148:X148"/>
    <mergeCell ref="E149:X149"/>
    <mergeCell ref="E150:X150"/>
    <mergeCell ref="D151:W151"/>
    <mergeCell ref="D152:W152"/>
    <mergeCell ref="E153:X153"/>
    <mergeCell ref="F154:Y154"/>
    <mergeCell ref="F155:Y155"/>
    <mergeCell ref="E156:X156"/>
    <mergeCell ref="D157:W157"/>
    <mergeCell ref="D158:W158"/>
    <mergeCell ref="E159:X159"/>
    <mergeCell ref="F160:Y160"/>
    <mergeCell ref="F161:Y161"/>
    <mergeCell ref="F162:Y162"/>
    <mergeCell ref="F163:Y163"/>
    <mergeCell ref="F164:Y164"/>
    <mergeCell ref="F165:Y165"/>
    <mergeCell ref="F166:Y166"/>
    <mergeCell ref="F167:Y167"/>
    <mergeCell ref="F168:Y168"/>
    <mergeCell ref="F169:Y169"/>
    <mergeCell ref="F170:Y170"/>
    <mergeCell ref="F171:Y171"/>
    <mergeCell ref="F172:Y172"/>
    <mergeCell ref="F173:Y173"/>
    <mergeCell ref="F174:Y174"/>
    <mergeCell ref="E175:X175"/>
    <mergeCell ref="E176:X176"/>
    <mergeCell ref="F177:Y177"/>
    <mergeCell ref="F178:Y178"/>
    <mergeCell ref="F179:Y179"/>
    <mergeCell ref="F180:Y180"/>
    <mergeCell ref="F181:Y181"/>
    <mergeCell ref="F182:Y182"/>
    <mergeCell ref="F183:Y183"/>
    <mergeCell ref="F184:Y184"/>
    <mergeCell ref="F185:Y185"/>
    <mergeCell ref="F186:Y186"/>
    <mergeCell ref="F187:Y187"/>
    <mergeCell ref="F188:Y188"/>
    <mergeCell ref="F189:Y189"/>
    <mergeCell ref="F190:Y190"/>
    <mergeCell ref="F191:Y191"/>
    <mergeCell ref="E192:X192"/>
    <mergeCell ref="E193:X193"/>
    <mergeCell ref="F194:Y194"/>
    <mergeCell ref="F195:Y195"/>
    <mergeCell ref="F196:Y196"/>
    <mergeCell ref="F197:Y197"/>
    <mergeCell ref="F198:Y198"/>
    <mergeCell ref="F199:Y199"/>
    <mergeCell ref="F200:Y200"/>
    <mergeCell ref="F201:Y201"/>
    <mergeCell ref="F202:Y202"/>
    <mergeCell ref="F203:Y203"/>
    <mergeCell ref="F204:Y204"/>
    <mergeCell ref="F205:Y205"/>
    <mergeCell ref="F206:Y206"/>
    <mergeCell ref="F207:Y207"/>
    <mergeCell ref="F208:Y208"/>
    <mergeCell ref="E209:X209"/>
    <mergeCell ref="E210:X210"/>
    <mergeCell ref="F211:Y211"/>
    <mergeCell ref="F212:Y212"/>
    <mergeCell ref="F213:Y213"/>
    <mergeCell ref="F214:Y214"/>
    <mergeCell ref="F215:Y215"/>
    <mergeCell ref="F216:Y216"/>
    <mergeCell ref="F217:Y217"/>
    <mergeCell ref="F218:Y218"/>
    <mergeCell ref="F219:Y219"/>
    <mergeCell ref="F220:Y220"/>
    <mergeCell ref="F221:Y221"/>
    <mergeCell ref="F222:Y222"/>
    <mergeCell ref="F223:Y223"/>
    <mergeCell ref="F224:Y224"/>
    <mergeCell ref="F225:Y225"/>
    <mergeCell ref="E226:X226"/>
    <mergeCell ref="E227:X227"/>
    <mergeCell ref="F228:Y228"/>
    <mergeCell ref="F229:Y229"/>
    <mergeCell ref="F230:Y230"/>
    <mergeCell ref="F231:Y231"/>
    <mergeCell ref="F232:Y232"/>
    <mergeCell ref="F233:Y233"/>
    <mergeCell ref="F234:Y234"/>
    <mergeCell ref="F235:Y235"/>
    <mergeCell ref="F236:Y236"/>
    <mergeCell ref="F237:Y237"/>
    <mergeCell ref="F238:Y238"/>
    <mergeCell ref="F239:Y239"/>
    <mergeCell ref="F240:Y240"/>
    <mergeCell ref="F241:Y241"/>
    <mergeCell ref="F242:Y242"/>
    <mergeCell ref="E243:X243"/>
    <mergeCell ref="E244:X244"/>
    <mergeCell ref="F245:Y245"/>
    <mergeCell ref="F246:Y246"/>
    <mergeCell ref="F247:Y247"/>
    <mergeCell ref="F248:Y248"/>
    <mergeCell ref="F249:Y249"/>
    <mergeCell ref="F250:Y250"/>
    <mergeCell ref="F251:Y251"/>
    <mergeCell ref="F252:Y252"/>
    <mergeCell ref="F253:Y253"/>
    <mergeCell ref="F254:Y254"/>
    <mergeCell ref="F255:Y255"/>
    <mergeCell ref="F256:Y256"/>
    <mergeCell ref="F257:Y257"/>
    <mergeCell ref="F258:Y258"/>
    <mergeCell ref="F259:Y259"/>
    <mergeCell ref="E260:X260"/>
    <mergeCell ref="D261:W261"/>
    <mergeCell ref="D262:W262"/>
    <mergeCell ref="E263:X263"/>
    <mergeCell ref="F264:Y264"/>
    <mergeCell ref="F265:Y265"/>
    <mergeCell ref="E266:X266"/>
    <mergeCell ref="E267:X267"/>
    <mergeCell ref="F268:Y268"/>
    <mergeCell ref="F269:Y269"/>
    <mergeCell ref="F270:Y270"/>
    <mergeCell ref="E271:X271"/>
    <mergeCell ref="E272:X272"/>
    <mergeCell ref="F273:Y273"/>
    <mergeCell ref="F274:Y274"/>
    <mergeCell ref="E275:X275"/>
    <mergeCell ref="E276:X276"/>
    <mergeCell ref="F277:Y277"/>
    <mergeCell ref="F278:Y278"/>
    <mergeCell ref="F279:Y279"/>
    <mergeCell ref="E280:X280"/>
    <mergeCell ref="E281:X281"/>
    <mergeCell ref="F282:Y282"/>
    <mergeCell ref="F283:Y283"/>
    <mergeCell ref="F284:Y284"/>
    <mergeCell ref="E285:X285"/>
    <mergeCell ref="D286:W286"/>
    <mergeCell ref="D287:W287"/>
    <mergeCell ref="E288:X288"/>
    <mergeCell ref="E289:X289"/>
    <mergeCell ref="E290:X290"/>
    <mergeCell ref="D291:W291"/>
    <mergeCell ref="C292:V292"/>
    <mergeCell ref="C293:V293"/>
    <mergeCell ref="D294:W294"/>
    <mergeCell ref="E295:X295"/>
    <mergeCell ref="E296:X296"/>
    <mergeCell ref="E297:X297"/>
    <mergeCell ref="E298:X298"/>
    <mergeCell ref="E299:X299"/>
    <mergeCell ref="E300:X300"/>
    <mergeCell ref="D301:W301"/>
    <mergeCell ref="D302:W302"/>
    <mergeCell ref="E303:X303"/>
    <mergeCell ref="E304:X304"/>
    <mergeCell ref="E305:X305"/>
    <mergeCell ref="E306:X306"/>
    <mergeCell ref="E307:X307"/>
    <mergeCell ref="E308:X308"/>
    <mergeCell ref="E309:X309"/>
    <mergeCell ref="E310:X310"/>
    <mergeCell ref="E311:X311"/>
    <mergeCell ref="E312:X312"/>
    <mergeCell ref="E313:X313"/>
    <mergeCell ref="E314:X314"/>
    <mergeCell ref="E315:X315"/>
    <mergeCell ref="E316:X316"/>
    <mergeCell ref="F317:Y317"/>
    <mergeCell ref="F318:Y318"/>
    <mergeCell ref="F319:Y319"/>
    <mergeCell ref="F320:Y320"/>
    <mergeCell ref="F321:Y321"/>
    <mergeCell ref="F322:Y322"/>
    <mergeCell ref="F323:Y323"/>
    <mergeCell ref="F324:Y324"/>
    <mergeCell ref="F325:Y325"/>
    <mergeCell ref="F326:Y326"/>
    <mergeCell ref="F327:Y327"/>
    <mergeCell ref="E328:X328"/>
    <mergeCell ref="D329:W329"/>
    <mergeCell ref="D330:W330"/>
    <mergeCell ref="E331:X331"/>
    <mergeCell ref="F332:Y332"/>
    <mergeCell ref="F333:Y333"/>
    <mergeCell ref="E334:X334"/>
    <mergeCell ref="E335:X335"/>
    <mergeCell ref="F336:Y336"/>
    <mergeCell ref="F337:Y337"/>
    <mergeCell ref="F338:Y338"/>
    <mergeCell ref="F339:Y339"/>
    <mergeCell ref="F340:Y340"/>
    <mergeCell ref="F341:Y341"/>
    <mergeCell ref="E342:X342"/>
    <mergeCell ref="D343:W343"/>
    <mergeCell ref="D344:W344"/>
    <mergeCell ref="E345:X345"/>
    <mergeCell ref="E346:X346"/>
    <mergeCell ref="E347:X347"/>
    <mergeCell ref="E348:X348"/>
    <mergeCell ref="E349:X349"/>
    <mergeCell ref="E350:X350"/>
    <mergeCell ref="E351:X351"/>
    <mergeCell ref="E352:X352"/>
    <mergeCell ref="E353:X353"/>
    <mergeCell ref="E354:X354"/>
    <mergeCell ref="E355:X355"/>
    <mergeCell ref="E356:X356"/>
    <mergeCell ref="E357:X357"/>
    <mergeCell ref="E358:X358"/>
    <mergeCell ref="E359:X359"/>
    <mergeCell ref="E360:X360"/>
    <mergeCell ref="E361:X361"/>
    <mergeCell ref="E362:X362"/>
    <mergeCell ref="E363:X363"/>
    <mergeCell ref="E364:X364"/>
    <mergeCell ref="E365:X365"/>
    <mergeCell ref="E366:X366"/>
    <mergeCell ref="E367:X367"/>
    <mergeCell ref="D368:W368"/>
    <mergeCell ref="D369:W369"/>
    <mergeCell ref="E370:X370"/>
    <mergeCell ref="E371:X371"/>
    <mergeCell ref="F372:Y372"/>
    <mergeCell ref="F373:Y373"/>
    <mergeCell ref="F374:Y374"/>
    <mergeCell ref="F375:Y375"/>
    <mergeCell ref="F376:Y376"/>
    <mergeCell ref="F377:Y377"/>
    <mergeCell ref="F378:Y378"/>
    <mergeCell ref="F379:Y379"/>
    <mergeCell ref="F380:Y380"/>
    <mergeCell ref="F381:Y381"/>
    <mergeCell ref="F382:Y382"/>
    <mergeCell ref="F383:Y383"/>
    <mergeCell ref="F384:Y384"/>
    <mergeCell ref="F385:Y385"/>
    <mergeCell ref="F386:Y386"/>
    <mergeCell ref="E387:X387"/>
    <mergeCell ref="E388:X388"/>
    <mergeCell ref="F389:Y389"/>
    <mergeCell ref="F390:Y390"/>
    <mergeCell ref="F391:Y391"/>
    <mergeCell ref="F392:Y392"/>
    <mergeCell ref="F393:Y393"/>
    <mergeCell ref="F394:Y394"/>
    <mergeCell ref="F395:Y395"/>
    <mergeCell ref="F396:Y396"/>
    <mergeCell ref="F397:Y397"/>
    <mergeCell ref="F398:Y398"/>
    <mergeCell ref="F399:Y399"/>
    <mergeCell ref="F400:Y400"/>
    <mergeCell ref="F401:Y401"/>
    <mergeCell ref="F402:Y402"/>
    <mergeCell ref="F403:Y403"/>
    <mergeCell ref="F404:Y404"/>
    <mergeCell ref="E405:X405"/>
    <mergeCell ref="E406:X406"/>
    <mergeCell ref="F407:Y407"/>
    <mergeCell ref="F408:Y408"/>
    <mergeCell ref="F409:Y409"/>
    <mergeCell ref="F410:Y410"/>
    <mergeCell ref="F411:Y411"/>
    <mergeCell ref="F412:Y412"/>
    <mergeCell ref="F413:Y413"/>
    <mergeCell ref="F414:Y414"/>
    <mergeCell ref="F415:Y415"/>
    <mergeCell ref="F416:Y416"/>
    <mergeCell ref="F417:Y417"/>
    <mergeCell ref="F418:Y418"/>
    <mergeCell ref="F419:Y419"/>
    <mergeCell ref="F420:Y420"/>
    <mergeCell ref="F421:Y421"/>
    <mergeCell ref="E422:X422"/>
    <mergeCell ref="E423:X423"/>
    <mergeCell ref="F424:Y424"/>
    <mergeCell ref="F425:Y425"/>
    <mergeCell ref="F426:Y426"/>
    <mergeCell ref="F427:Y427"/>
    <mergeCell ref="F428:Y428"/>
    <mergeCell ref="F429:Y429"/>
    <mergeCell ref="F430:Y430"/>
    <mergeCell ref="F431:Y431"/>
    <mergeCell ref="F432:Y432"/>
    <mergeCell ref="F433:Y433"/>
    <mergeCell ref="F434:Y434"/>
    <mergeCell ref="F435:Y435"/>
    <mergeCell ref="F436:Y436"/>
    <mergeCell ref="F437:Y437"/>
    <mergeCell ref="F438:Y438"/>
    <mergeCell ref="E439:X439"/>
    <mergeCell ref="E440:X440"/>
    <mergeCell ref="F441:Y441"/>
    <mergeCell ref="F442:Y442"/>
    <mergeCell ref="F443:Y443"/>
    <mergeCell ref="F444:Y444"/>
    <mergeCell ref="F445:Y445"/>
    <mergeCell ref="F446:Y446"/>
    <mergeCell ref="F447:Y447"/>
    <mergeCell ref="F448:Y448"/>
    <mergeCell ref="F449:Y449"/>
    <mergeCell ref="F450:Y450"/>
    <mergeCell ref="F451:Y451"/>
    <mergeCell ref="F452:Y452"/>
    <mergeCell ref="F453:Y453"/>
    <mergeCell ref="F454:Y454"/>
    <mergeCell ref="F455:Y455"/>
    <mergeCell ref="F456:Y456"/>
    <mergeCell ref="E457:X457"/>
    <mergeCell ref="E458:X458"/>
    <mergeCell ref="F459:Y459"/>
    <mergeCell ref="F460:Y460"/>
    <mergeCell ref="F461:Y461"/>
    <mergeCell ref="F462:Y462"/>
    <mergeCell ref="F463:Y463"/>
    <mergeCell ref="F464:Y464"/>
    <mergeCell ref="F465:Y465"/>
    <mergeCell ref="F466:Y466"/>
    <mergeCell ref="F467:Y467"/>
    <mergeCell ref="F468:Y468"/>
    <mergeCell ref="F469:Y469"/>
    <mergeCell ref="F470:Y470"/>
    <mergeCell ref="F471:Y471"/>
    <mergeCell ref="F472:Y472"/>
    <mergeCell ref="F473:Y473"/>
    <mergeCell ref="F474:Y474"/>
    <mergeCell ref="E475:X475"/>
    <mergeCell ref="E476:X476"/>
    <mergeCell ref="F477:Y477"/>
    <mergeCell ref="F478:Y478"/>
    <mergeCell ref="F479:Y479"/>
    <mergeCell ref="F480:Y480"/>
    <mergeCell ref="F481:Y481"/>
    <mergeCell ref="F482:Y482"/>
    <mergeCell ref="F483:Y483"/>
    <mergeCell ref="F484:Y484"/>
    <mergeCell ref="F485:Y485"/>
    <mergeCell ref="F486:Y486"/>
    <mergeCell ref="F487:Y487"/>
    <mergeCell ref="F488:Y488"/>
    <mergeCell ref="F489:Y489"/>
    <mergeCell ref="F490:Y490"/>
    <mergeCell ref="F491:Y491"/>
    <mergeCell ref="E492:X492"/>
    <mergeCell ref="D493:W493"/>
    <mergeCell ref="D494:W494"/>
    <mergeCell ref="E495:X495"/>
    <mergeCell ref="E496:X496"/>
    <mergeCell ref="E497:X497"/>
    <mergeCell ref="E498:X498"/>
    <mergeCell ref="E499:X499"/>
    <mergeCell ref="E500:X500"/>
    <mergeCell ref="E501:X501"/>
    <mergeCell ref="D502:W502"/>
    <mergeCell ref="D503:W503"/>
    <mergeCell ref="E504:X504"/>
    <mergeCell ref="F505:Y505"/>
    <mergeCell ref="F506:Y506"/>
    <mergeCell ref="E507:X507"/>
    <mergeCell ref="D508:W508"/>
    <mergeCell ref="D509:W509"/>
    <mergeCell ref="E510:X510"/>
    <mergeCell ref="F511:Y511"/>
    <mergeCell ref="F512:Y512"/>
    <mergeCell ref="F513:Y513"/>
    <mergeCell ref="F514:Y514"/>
    <mergeCell ref="F515:Y515"/>
    <mergeCell ref="F516:Y516"/>
    <mergeCell ref="F517:Y517"/>
    <mergeCell ref="F518:Y518"/>
    <mergeCell ref="F519:Y519"/>
    <mergeCell ref="F520:Y520"/>
    <mergeCell ref="F521:Y521"/>
    <mergeCell ref="F522:Y522"/>
    <mergeCell ref="F523:Y523"/>
    <mergeCell ref="F524:Y524"/>
    <mergeCell ref="F525:Y525"/>
    <mergeCell ref="E526:X526"/>
    <mergeCell ref="E527:X527"/>
    <mergeCell ref="F528:Y528"/>
    <mergeCell ref="F529:Y529"/>
    <mergeCell ref="F530:Y530"/>
    <mergeCell ref="F531:Y531"/>
    <mergeCell ref="F532:Y532"/>
    <mergeCell ref="F533:Y533"/>
    <mergeCell ref="F534:Y534"/>
    <mergeCell ref="F535:Y535"/>
    <mergeCell ref="F536:Y536"/>
    <mergeCell ref="F537:Y537"/>
    <mergeCell ref="F538:Y538"/>
    <mergeCell ref="F539:Y539"/>
    <mergeCell ref="F540:Y540"/>
    <mergeCell ref="F541:Y541"/>
    <mergeCell ref="F542:Y542"/>
    <mergeCell ref="E543:X543"/>
    <mergeCell ref="E544:X544"/>
    <mergeCell ref="F545:Y545"/>
    <mergeCell ref="F546:Y546"/>
    <mergeCell ref="F547:Y547"/>
    <mergeCell ref="F548:Y548"/>
    <mergeCell ref="F549:Y549"/>
    <mergeCell ref="F550:Y550"/>
    <mergeCell ref="F551:Y551"/>
    <mergeCell ref="F552:Y552"/>
    <mergeCell ref="F553:Y553"/>
    <mergeCell ref="F554:Y554"/>
    <mergeCell ref="F555:Y555"/>
    <mergeCell ref="F556:Y556"/>
    <mergeCell ref="F557:Y557"/>
    <mergeCell ref="F558:Y558"/>
    <mergeCell ref="F559:Y559"/>
    <mergeCell ref="E560:X560"/>
    <mergeCell ref="E561:X561"/>
    <mergeCell ref="F562:Y562"/>
    <mergeCell ref="F563:Y563"/>
    <mergeCell ref="F564:Y564"/>
    <mergeCell ref="F565:Y565"/>
    <mergeCell ref="F566:Y566"/>
    <mergeCell ref="F567:Y567"/>
    <mergeCell ref="F568:Y568"/>
    <mergeCell ref="F569:Y569"/>
    <mergeCell ref="F570:Y570"/>
    <mergeCell ref="F571:Y571"/>
    <mergeCell ref="F572:Y572"/>
    <mergeCell ref="F573:Y573"/>
    <mergeCell ref="F574:Y574"/>
    <mergeCell ref="F575:Y575"/>
    <mergeCell ref="F576:Y576"/>
    <mergeCell ref="E577:X577"/>
    <mergeCell ref="E578:X578"/>
    <mergeCell ref="F579:Y579"/>
    <mergeCell ref="F580:Y580"/>
    <mergeCell ref="F581:Y581"/>
    <mergeCell ref="F582:Y582"/>
    <mergeCell ref="F583:Y583"/>
    <mergeCell ref="F584:Y584"/>
    <mergeCell ref="F585:Y585"/>
    <mergeCell ref="F586:Y586"/>
    <mergeCell ref="F587:Y587"/>
    <mergeCell ref="F588:Y588"/>
    <mergeCell ref="F589:Y589"/>
    <mergeCell ref="F590:Y590"/>
    <mergeCell ref="F591:Y591"/>
    <mergeCell ref="F592:Y592"/>
    <mergeCell ref="F593:Y593"/>
    <mergeCell ref="E594:X594"/>
    <mergeCell ref="E595:X595"/>
    <mergeCell ref="F596:Y596"/>
    <mergeCell ref="F597:Y597"/>
    <mergeCell ref="F598:Y598"/>
    <mergeCell ref="F599:Y599"/>
    <mergeCell ref="F600:Y600"/>
    <mergeCell ref="F601:Y601"/>
    <mergeCell ref="F602:Y602"/>
    <mergeCell ref="F603:Y603"/>
    <mergeCell ref="F604:Y604"/>
    <mergeCell ref="F605:Y605"/>
    <mergeCell ref="F606:Y606"/>
    <mergeCell ref="F607:Y607"/>
    <mergeCell ref="F608:Y608"/>
    <mergeCell ref="F609:Y609"/>
    <mergeCell ref="F610:Y610"/>
    <mergeCell ref="E611:X611"/>
    <mergeCell ref="E612:X612"/>
    <mergeCell ref="F613:Y613"/>
    <mergeCell ref="F614:Y614"/>
    <mergeCell ref="F615:Y615"/>
    <mergeCell ref="F616:Y616"/>
    <mergeCell ref="F617:Y617"/>
    <mergeCell ref="F618:Y618"/>
    <mergeCell ref="F619:Y619"/>
    <mergeCell ref="F620:Y620"/>
    <mergeCell ref="F621:Y621"/>
    <mergeCell ref="F622:Y622"/>
    <mergeCell ref="F623:Y623"/>
    <mergeCell ref="F624:Y624"/>
    <mergeCell ref="F625:Y625"/>
    <mergeCell ref="F626:Y626"/>
    <mergeCell ref="F627:Y627"/>
    <mergeCell ref="E628:X628"/>
    <mergeCell ref="E629:X629"/>
    <mergeCell ref="F630:Y630"/>
    <mergeCell ref="F631:Y631"/>
    <mergeCell ref="F632:Y632"/>
    <mergeCell ref="F633:Y633"/>
    <mergeCell ref="F634:Y634"/>
    <mergeCell ref="F635:Y635"/>
    <mergeCell ref="F636:Y636"/>
    <mergeCell ref="F637:Y637"/>
    <mergeCell ref="F638:Y638"/>
    <mergeCell ref="F639:Y639"/>
    <mergeCell ref="F640:Y640"/>
    <mergeCell ref="F641:Y641"/>
    <mergeCell ref="F642:Y642"/>
    <mergeCell ref="F643:Y643"/>
    <mergeCell ref="F644:Y644"/>
    <mergeCell ref="E645:X645"/>
    <mergeCell ref="E646:X646"/>
    <mergeCell ref="F647:Y647"/>
    <mergeCell ref="F648:Y648"/>
    <mergeCell ref="F649:Y649"/>
    <mergeCell ref="F650:Y650"/>
    <mergeCell ref="F651:Y651"/>
    <mergeCell ref="F652:Y652"/>
    <mergeCell ref="F653:Y653"/>
    <mergeCell ref="F654:Y654"/>
    <mergeCell ref="F655:Y655"/>
    <mergeCell ref="F656:Y656"/>
    <mergeCell ref="F657:Y657"/>
    <mergeCell ref="F658:Y658"/>
    <mergeCell ref="F659:Y659"/>
    <mergeCell ref="F660:Y660"/>
    <mergeCell ref="F661:Y661"/>
    <mergeCell ref="E662:X662"/>
    <mergeCell ref="E663:X663"/>
    <mergeCell ref="F664:Y664"/>
    <mergeCell ref="F665:Y665"/>
    <mergeCell ref="F666:Y666"/>
    <mergeCell ref="F667:Y667"/>
    <mergeCell ref="F668:Y668"/>
    <mergeCell ref="F669:Y669"/>
    <mergeCell ref="F670:Y670"/>
    <mergeCell ref="F671:Y671"/>
    <mergeCell ref="F672:Y672"/>
    <mergeCell ref="F673:Y673"/>
    <mergeCell ref="F674:Y674"/>
    <mergeCell ref="F675:Y675"/>
    <mergeCell ref="F676:Y676"/>
    <mergeCell ref="F677:Y677"/>
    <mergeCell ref="F678:Y678"/>
    <mergeCell ref="E679:X679"/>
    <mergeCell ref="E680:X680"/>
    <mergeCell ref="F681:Y681"/>
    <mergeCell ref="F682:Y682"/>
    <mergeCell ref="F683:Y683"/>
    <mergeCell ref="F684:Y684"/>
    <mergeCell ref="F685:Y685"/>
    <mergeCell ref="F686:Y686"/>
    <mergeCell ref="F687:Y687"/>
    <mergeCell ref="F688:Y688"/>
    <mergeCell ref="F689:Y689"/>
    <mergeCell ref="F690:Y690"/>
    <mergeCell ref="F691:Y691"/>
    <mergeCell ref="F692:Y692"/>
    <mergeCell ref="F693:Y693"/>
    <mergeCell ref="F694:Y694"/>
    <mergeCell ref="F695:Y695"/>
    <mergeCell ref="E696:X696"/>
    <mergeCell ref="E697:X697"/>
    <mergeCell ref="F698:Y698"/>
    <mergeCell ref="F699:Y699"/>
    <mergeCell ref="F700:Y700"/>
    <mergeCell ref="F701:Y701"/>
    <mergeCell ref="F702:Y702"/>
    <mergeCell ref="F703:Y703"/>
    <mergeCell ref="F704:Y704"/>
    <mergeCell ref="F705:Y705"/>
    <mergeCell ref="F706:Y706"/>
    <mergeCell ref="F707:Y707"/>
    <mergeCell ref="F708:Y708"/>
    <mergeCell ref="F709:Y709"/>
    <mergeCell ref="F710:Y710"/>
    <mergeCell ref="F711:Y711"/>
    <mergeCell ref="F712:Y712"/>
    <mergeCell ref="E713:X713"/>
    <mergeCell ref="E714:X714"/>
    <mergeCell ref="F715:Y715"/>
    <mergeCell ref="F716:Y716"/>
    <mergeCell ref="F717:Y717"/>
    <mergeCell ref="F718:Y718"/>
    <mergeCell ref="F719:Y719"/>
    <mergeCell ref="F720:Y720"/>
    <mergeCell ref="F721:Y721"/>
    <mergeCell ref="F722:Y722"/>
    <mergeCell ref="F723:Y723"/>
    <mergeCell ref="F724:Y724"/>
    <mergeCell ref="F725:Y725"/>
    <mergeCell ref="F726:Y726"/>
    <mergeCell ref="F727:Y727"/>
    <mergeCell ref="F728:Y728"/>
    <mergeCell ref="F729:Y729"/>
    <mergeCell ref="E730:X730"/>
    <mergeCell ref="E731:X731"/>
    <mergeCell ref="F732:Y732"/>
    <mergeCell ref="F733:Y733"/>
    <mergeCell ref="F734:Y734"/>
    <mergeCell ref="F735:Y735"/>
    <mergeCell ref="F736:Y736"/>
    <mergeCell ref="F737:Y737"/>
    <mergeCell ref="F738:Y738"/>
    <mergeCell ref="F739:Y739"/>
    <mergeCell ref="F740:Y740"/>
    <mergeCell ref="F741:Y741"/>
    <mergeCell ref="F742:Y742"/>
    <mergeCell ref="F743:Y743"/>
    <mergeCell ref="F744:Y744"/>
    <mergeCell ref="F745:Y745"/>
    <mergeCell ref="F746:Y746"/>
    <mergeCell ref="E747:X747"/>
    <mergeCell ref="E748:X748"/>
    <mergeCell ref="F749:Y749"/>
    <mergeCell ref="F750:Y750"/>
    <mergeCell ref="F751:Y751"/>
    <mergeCell ref="F752:Y752"/>
    <mergeCell ref="F753:Y753"/>
    <mergeCell ref="F754:Y754"/>
    <mergeCell ref="F755:Y755"/>
    <mergeCell ref="F756:Y756"/>
    <mergeCell ref="F757:Y757"/>
    <mergeCell ref="F758:Y758"/>
    <mergeCell ref="F759:Y759"/>
    <mergeCell ref="F760:Y760"/>
    <mergeCell ref="F761:Y761"/>
    <mergeCell ref="F762:Y762"/>
    <mergeCell ref="F763:Y763"/>
    <mergeCell ref="E764:X764"/>
    <mergeCell ref="E765:X765"/>
    <mergeCell ref="F766:Y766"/>
    <mergeCell ref="F767:Y767"/>
    <mergeCell ref="F768:Y768"/>
    <mergeCell ref="F769:Y769"/>
    <mergeCell ref="F770:Y770"/>
    <mergeCell ref="F771:Y771"/>
    <mergeCell ref="F772:Y772"/>
    <mergeCell ref="F773:Y773"/>
    <mergeCell ref="F774:Y774"/>
    <mergeCell ref="F775:Y775"/>
    <mergeCell ref="F776:Y776"/>
    <mergeCell ref="F777:Y777"/>
    <mergeCell ref="F778:Y778"/>
    <mergeCell ref="F779:Y779"/>
    <mergeCell ref="F780:Y780"/>
    <mergeCell ref="E781:X781"/>
    <mergeCell ref="D782:W782"/>
    <mergeCell ref="D783:W783"/>
    <mergeCell ref="E784:X784"/>
    <mergeCell ref="F785:Y785"/>
    <mergeCell ref="F786:Y786"/>
    <mergeCell ref="F787:Y787"/>
    <mergeCell ref="E788:X788"/>
    <mergeCell ref="E789:X789"/>
    <mergeCell ref="F790:Y790"/>
    <mergeCell ref="F791:Y791"/>
    <mergeCell ref="E792:X792"/>
    <mergeCell ref="E793:X793"/>
    <mergeCell ref="F794:Y794"/>
    <mergeCell ref="F795:Y795"/>
    <mergeCell ref="E796:X796"/>
    <mergeCell ref="E797:X797"/>
    <mergeCell ref="F798:Y798"/>
    <mergeCell ref="F799:Y799"/>
    <mergeCell ref="F800:Y800"/>
    <mergeCell ref="E801:X801"/>
    <mergeCell ref="D802:W802"/>
    <mergeCell ref="D803:W803"/>
    <mergeCell ref="E804:X804"/>
    <mergeCell ref="E805:X805"/>
    <mergeCell ref="E806:X806"/>
    <mergeCell ref="E807:X807"/>
    <mergeCell ref="D808:W808"/>
    <mergeCell ref="C809:V809"/>
    <mergeCell ref="B810:U810"/>
  </mergeCells>
  <headerFooter/>
</worksheet>
</file>

<file path=xl/worksheets/sheet6.xml><?xml version="1.0" encoding="utf-8"?>
<worksheet xmlns:r="http://schemas.openxmlformats.org/officeDocument/2006/relationships" xmlns="http://schemas.openxmlformats.org/spreadsheetml/2006/main">
  <dimension ref="A1:Y247"/>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 min="22" max="22" width="9.140625" customWidth="1"/>
    <col min="23" max="23" width="9.140625" customWidth="1"/>
    <col min="24" max="24" width="9.140625" customWidth="1"/>
    <col min="25" max="25" width="9.140625" customWidth="1"/>
  </cols>
  <sheetData>
    <row r="1" s="1" customFormat="1">
      <c r="A1" s="2" t="s">
        <v>0</v>
      </c>
    </row>
    <row r="2"/>
    <row r="3"/>
    <row r="4"/>
    <row r="5" s="19" customFormat="1">
      <c r="B5" s="23" t="s">
        <v>2348</v>
      </c>
      <c r="C5" s="21"/>
      <c r="D5" s="21"/>
      <c r="E5" s="21"/>
      <c r="F5" s="21"/>
      <c r="G5" s="21"/>
      <c r="H5" s="21"/>
      <c r="I5" s="21"/>
      <c r="J5" s="21"/>
      <c r="K5" s="21"/>
      <c r="L5" s="21"/>
      <c r="M5" s="21"/>
      <c r="N5" s="21"/>
      <c r="O5" s="21"/>
      <c r="P5" s="21"/>
      <c r="Q5" s="21"/>
      <c r="R5" s="21"/>
      <c r="S5" s="21"/>
      <c r="T5" s="21"/>
      <c r="U5" s="21"/>
      <c r="V5" s="21"/>
      <c r="W5" s="21"/>
      <c r="X5" s="21"/>
      <c r="Y5" s="27"/>
    </row>
    <row r="6" s="19" customFormat="1">
      <c r="B6" s="24" t="s">
        <v>2349</v>
      </c>
      <c r="Y6" s="28"/>
    </row>
    <row r="7" s="19" customFormat="1">
      <c r="B7" s="24" t="s">
        <v>2350</v>
      </c>
      <c r="Y7" s="28"/>
    </row>
    <row r="8" s="19" customFormat="1">
      <c r="B8" s="25"/>
      <c r="C8" s="20" t="s">
        <v>2351</v>
      </c>
      <c r="Y8" s="28"/>
    </row>
    <row r="9" s="19" customFormat="1">
      <c r="B9" s="25"/>
      <c r="C9" s="20" t="s">
        <v>52</v>
      </c>
      <c r="Y9" s="28"/>
    </row>
    <row r="10" s="19" customFormat="1">
      <c r="B10" s="25"/>
      <c r="D10" s="20" t="s">
        <v>2352</v>
      </c>
      <c r="Y10" s="28"/>
    </row>
    <row r="11" s="19" customFormat="1">
      <c r="B11" s="25"/>
      <c r="D11" s="20" t="s">
        <v>2353</v>
      </c>
      <c r="Y11" s="28"/>
    </row>
    <row r="12" s="19" customFormat="1">
      <c r="B12" s="25"/>
      <c r="D12" s="20" t="s">
        <v>2699</v>
      </c>
      <c r="Y12" s="28"/>
    </row>
    <row r="13" s="19" customFormat="1">
      <c r="B13" s="25"/>
      <c r="D13" s="20" t="s">
        <v>2700</v>
      </c>
      <c r="Y13" s="28"/>
    </row>
    <row r="14" s="19" customFormat="1">
      <c r="B14" s="25"/>
      <c r="D14" s="20" t="s">
        <v>2701</v>
      </c>
      <c r="Y14" s="28"/>
    </row>
    <row r="15" s="19" customFormat="1">
      <c r="B15" s="25"/>
      <c r="C15" s="20" t="s">
        <v>2357</v>
      </c>
      <c r="Y15" s="28"/>
    </row>
    <row r="16" s="19" customFormat="1">
      <c r="B16" s="25"/>
      <c r="C16" s="20" t="s">
        <v>54</v>
      </c>
      <c r="Y16" s="28"/>
    </row>
    <row r="17" s="19" customFormat="1">
      <c r="B17" s="25"/>
      <c r="D17" s="20" t="s">
        <v>88</v>
      </c>
      <c r="Y17" s="28"/>
    </row>
    <row r="18" s="19" customFormat="1">
      <c r="B18" s="25"/>
      <c r="E18" s="20" t="s">
        <v>2358</v>
      </c>
      <c r="Y18" s="28"/>
    </row>
    <row r="19" s="19" customFormat="1">
      <c r="B19" s="25"/>
      <c r="E19" s="20" t="s">
        <v>2702</v>
      </c>
      <c r="Y19" s="28"/>
    </row>
    <row r="20" s="19" customFormat="1">
      <c r="B20" s="25"/>
      <c r="E20" s="20" t="s">
        <v>2362</v>
      </c>
      <c r="Y20" s="28"/>
    </row>
    <row r="21" s="19" customFormat="1">
      <c r="B21" s="25"/>
      <c r="D21" s="20" t="s">
        <v>2364</v>
      </c>
      <c r="Y21" s="28"/>
    </row>
    <row r="22" s="19" customFormat="1">
      <c r="B22" s="25"/>
      <c r="D22" s="20" t="s">
        <v>90</v>
      </c>
      <c r="Y22" s="28"/>
    </row>
    <row r="23" s="19" customFormat="1">
      <c r="B23" s="25"/>
      <c r="E23" s="20" t="s">
        <v>2703</v>
      </c>
      <c r="Y23" s="28"/>
    </row>
    <row r="24" s="19" customFormat="1">
      <c r="B24" s="25"/>
      <c r="E24" s="20" t="s">
        <v>2704</v>
      </c>
      <c r="Y24" s="28"/>
    </row>
    <row r="25" s="19" customFormat="1">
      <c r="B25" s="25"/>
      <c r="E25" s="20" t="s">
        <v>2705</v>
      </c>
      <c r="Y25" s="28"/>
    </row>
    <row r="26" s="19" customFormat="1">
      <c r="B26" s="25"/>
      <c r="E26" s="20" t="s">
        <v>2520</v>
      </c>
      <c r="Y26" s="28"/>
    </row>
    <row r="27" s="19" customFormat="1">
      <c r="B27" s="25"/>
      <c r="E27" s="20" t="s">
        <v>2368</v>
      </c>
      <c r="Y27" s="28"/>
    </row>
    <row r="28" s="19" customFormat="1">
      <c r="B28" s="25"/>
      <c r="E28" s="20" t="s">
        <v>2706</v>
      </c>
      <c r="Y28" s="28"/>
    </row>
    <row r="29" s="19" customFormat="1">
      <c r="B29" s="25"/>
      <c r="E29" s="20" t="s">
        <v>2521</v>
      </c>
      <c r="Y29" s="28"/>
    </row>
    <row r="30" s="19" customFormat="1">
      <c r="B30" s="25"/>
      <c r="E30" s="20" t="s">
        <v>2372</v>
      </c>
      <c r="Y30" s="28"/>
    </row>
    <row r="31" s="19" customFormat="1">
      <c r="B31" s="25"/>
      <c r="E31" s="20" t="s">
        <v>2707</v>
      </c>
      <c r="Y31" s="28"/>
    </row>
    <row r="32" s="19" customFormat="1">
      <c r="B32" s="25"/>
      <c r="E32" s="20" t="s">
        <v>2708</v>
      </c>
      <c r="Y32" s="28"/>
    </row>
    <row r="33" s="19" customFormat="1">
      <c r="B33" s="25"/>
      <c r="E33" s="20" t="s">
        <v>2709</v>
      </c>
      <c r="Y33" s="28"/>
    </row>
    <row r="34" s="19" customFormat="1">
      <c r="B34" s="25"/>
      <c r="E34" s="20" t="s">
        <v>374</v>
      </c>
      <c r="Y34" s="28"/>
    </row>
    <row r="35" s="19" customFormat="1">
      <c r="B35" s="25"/>
      <c r="F35" s="20" t="s">
        <v>2376</v>
      </c>
      <c r="Y35" s="28"/>
    </row>
    <row r="36" s="19" customFormat="1">
      <c r="B36" s="25"/>
      <c r="F36" s="20" t="s">
        <v>2710</v>
      </c>
      <c r="Y36" s="28"/>
    </row>
    <row r="37" s="19" customFormat="1">
      <c r="B37" s="25"/>
      <c r="F37" s="20" t="s">
        <v>2378</v>
      </c>
      <c r="Y37" s="28"/>
    </row>
    <row r="38" s="19" customFormat="1">
      <c r="B38" s="25"/>
      <c r="F38" s="20" t="s">
        <v>2379</v>
      </c>
      <c r="Y38" s="28"/>
    </row>
    <row r="39" s="19" customFormat="1">
      <c r="B39" s="25"/>
      <c r="F39" s="20" t="s">
        <v>2625</v>
      </c>
      <c r="Y39" s="28"/>
    </row>
    <row r="40" s="19" customFormat="1">
      <c r="B40" s="25"/>
      <c r="F40" s="20" t="s">
        <v>2381</v>
      </c>
      <c r="Y40" s="28"/>
    </row>
    <row r="41" s="19" customFormat="1">
      <c r="B41" s="25"/>
      <c r="F41" s="20" t="s">
        <v>2526</v>
      </c>
      <c r="Y41" s="28"/>
    </row>
    <row r="42" s="19" customFormat="1">
      <c r="B42" s="25"/>
      <c r="F42" s="20" t="s">
        <v>2383</v>
      </c>
      <c r="Y42" s="28"/>
    </row>
    <row r="43" s="19" customFormat="1">
      <c r="B43" s="25"/>
      <c r="F43" s="20" t="s">
        <v>2384</v>
      </c>
      <c r="Y43" s="28"/>
    </row>
    <row r="44" s="19" customFormat="1">
      <c r="B44" s="25"/>
      <c r="F44" s="20" t="s">
        <v>2385</v>
      </c>
      <c r="Y44" s="28"/>
    </row>
    <row r="45" s="19" customFormat="1">
      <c r="B45" s="25"/>
      <c r="F45" s="20" t="s">
        <v>2386</v>
      </c>
      <c r="Y45" s="28"/>
    </row>
    <row r="46" s="19" customFormat="1">
      <c r="B46" s="25"/>
      <c r="E46" s="20" t="s">
        <v>2387</v>
      </c>
      <c r="Y46" s="28"/>
    </row>
    <row r="47" s="19" customFormat="1">
      <c r="B47" s="25"/>
      <c r="D47" s="20" t="s">
        <v>2388</v>
      </c>
      <c r="Y47" s="28"/>
    </row>
    <row r="48" s="19" customFormat="1">
      <c r="B48" s="25"/>
      <c r="D48" s="20" t="s">
        <v>96</v>
      </c>
      <c r="Y48" s="28"/>
    </row>
    <row r="49" s="19" customFormat="1">
      <c r="B49" s="25"/>
      <c r="E49" s="20" t="s">
        <v>2389</v>
      </c>
      <c r="Y49" s="28"/>
    </row>
    <row r="50" s="19" customFormat="1">
      <c r="B50" s="25"/>
      <c r="F50" s="20" t="s">
        <v>2626</v>
      </c>
      <c r="Y50" s="28"/>
    </row>
    <row r="51" s="19" customFormat="1">
      <c r="B51" s="25"/>
      <c r="F51" s="20" t="s">
        <v>2711</v>
      </c>
      <c r="Y51" s="28"/>
    </row>
    <row r="52" s="19" customFormat="1">
      <c r="B52" s="25"/>
      <c r="E52" s="20" t="s">
        <v>2397</v>
      </c>
      <c r="Y52" s="28"/>
    </row>
    <row r="53" s="19" customFormat="1">
      <c r="B53" s="25"/>
      <c r="D53" s="20" t="s">
        <v>2398</v>
      </c>
      <c r="Y53" s="28"/>
    </row>
    <row r="54" s="19" customFormat="1">
      <c r="B54" s="25"/>
      <c r="D54" s="20" t="s">
        <v>106</v>
      </c>
      <c r="Y54" s="28"/>
    </row>
    <row r="55" s="19" customFormat="1">
      <c r="B55" s="25"/>
      <c r="E55" s="20" t="s">
        <v>2712</v>
      </c>
      <c r="Y55" s="28"/>
    </row>
    <row r="56" s="19" customFormat="1">
      <c r="B56" s="25"/>
      <c r="E56" s="20" t="s">
        <v>2713</v>
      </c>
      <c r="Y56" s="28"/>
    </row>
    <row r="57" s="19" customFormat="1">
      <c r="B57" s="25"/>
      <c r="E57" s="20" t="s">
        <v>2714</v>
      </c>
      <c r="Y57" s="28"/>
    </row>
    <row r="58" s="19" customFormat="1">
      <c r="B58" s="25"/>
      <c r="E58" s="20" t="s">
        <v>2715</v>
      </c>
      <c r="Y58" s="28"/>
    </row>
    <row r="59" s="19" customFormat="1">
      <c r="B59" s="25"/>
      <c r="E59" s="20" t="s">
        <v>2716</v>
      </c>
      <c r="Y59" s="28"/>
    </row>
    <row r="60" s="19" customFormat="1">
      <c r="B60" s="25"/>
      <c r="E60" s="20" t="s">
        <v>2717</v>
      </c>
      <c r="Y60" s="28"/>
    </row>
    <row r="61" s="19" customFormat="1">
      <c r="B61" s="25"/>
      <c r="E61" s="20" t="s">
        <v>2718</v>
      </c>
      <c r="Y61" s="28"/>
    </row>
    <row r="62" s="19" customFormat="1">
      <c r="B62" s="25"/>
      <c r="E62" s="20" t="s">
        <v>2719</v>
      </c>
      <c r="Y62" s="28"/>
    </row>
    <row r="63" s="19" customFormat="1">
      <c r="B63" s="25"/>
      <c r="E63" s="20" t="s">
        <v>2720</v>
      </c>
      <c r="Y63" s="28"/>
    </row>
    <row r="64" s="19" customFormat="1">
      <c r="B64" s="25"/>
      <c r="E64" s="20" t="s">
        <v>2721</v>
      </c>
      <c r="Y64" s="28"/>
    </row>
    <row r="65" s="19" customFormat="1">
      <c r="B65" s="25"/>
      <c r="E65" s="20" t="s">
        <v>2722</v>
      </c>
      <c r="Y65" s="28"/>
    </row>
    <row r="66" s="19" customFormat="1">
      <c r="B66" s="25"/>
      <c r="D66" s="20" t="s">
        <v>2723</v>
      </c>
      <c r="Y66" s="28"/>
    </row>
    <row r="67" s="19" customFormat="1">
      <c r="B67" s="25"/>
      <c r="D67" s="20" t="s">
        <v>122</v>
      </c>
      <c r="Y67" s="28"/>
    </row>
    <row r="68" s="19" customFormat="1">
      <c r="B68" s="25"/>
      <c r="E68" s="20" t="s">
        <v>2457</v>
      </c>
      <c r="Y68" s="28"/>
    </row>
    <row r="69" s="19" customFormat="1">
      <c r="B69" s="25"/>
      <c r="F69" s="20" t="s">
        <v>2458</v>
      </c>
      <c r="Y69" s="28"/>
    </row>
    <row r="70" s="19" customFormat="1">
      <c r="B70" s="25"/>
      <c r="F70" s="20" t="s">
        <v>2724</v>
      </c>
      <c r="Y70" s="28"/>
    </row>
    <row r="71" s="19" customFormat="1">
      <c r="B71" s="25"/>
      <c r="E71" s="20" t="s">
        <v>2460</v>
      </c>
      <c r="Y71" s="28"/>
    </row>
    <row r="72" s="19" customFormat="1">
      <c r="B72" s="25"/>
      <c r="D72" s="20" t="s">
        <v>2461</v>
      </c>
      <c r="Y72" s="28"/>
    </row>
    <row r="73" s="19" customFormat="1">
      <c r="B73" s="25"/>
      <c r="D73" s="20" t="s">
        <v>126</v>
      </c>
      <c r="Y73" s="28"/>
    </row>
    <row r="74" s="19" customFormat="1">
      <c r="B74" s="25"/>
      <c r="E74" s="20" t="s">
        <v>2462</v>
      </c>
      <c r="Y74" s="28"/>
    </row>
    <row r="75" s="19" customFormat="1">
      <c r="B75" s="25"/>
      <c r="F75" s="20" t="s">
        <v>2450</v>
      </c>
      <c r="Y75" s="28"/>
    </row>
    <row r="76" s="19" customFormat="1">
      <c r="B76" s="25"/>
      <c r="F76" s="20" t="s">
        <v>2463</v>
      </c>
      <c r="Y76" s="28"/>
    </row>
    <row r="77" s="19" customFormat="1">
      <c r="B77" s="25"/>
      <c r="F77" s="20" t="s">
        <v>2684</v>
      </c>
      <c r="Y77" s="28"/>
    </row>
    <row r="78" s="19" customFormat="1">
      <c r="B78" s="25"/>
      <c r="F78" s="20" t="s">
        <v>2725</v>
      </c>
      <c r="Y78" s="28"/>
    </row>
    <row r="79" s="19" customFormat="1">
      <c r="B79" s="25"/>
      <c r="F79" s="20" t="s">
        <v>2580</v>
      </c>
      <c r="Y79" s="28"/>
    </row>
    <row r="80" s="19" customFormat="1">
      <c r="B80" s="25"/>
      <c r="F80" s="20" t="s">
        <v>2467</v>
      </c>
      <c r="Y80" s="28"/>
    </row>
    <row r="81" s="19" customFormat="1">
      <c r="B81" s="25"/>
      <c r="F81" s="20" t="s">
        <v>2468</v>
      </c>
      <c r="Y81" s="28"/>
    </row>
    <row r="82" s="19" customFormat="1">
      <c r="B82" s="25"/>
      <c r="F82" s="20" t="s">
        <v>2469</v>
      </c>
      <c r="Y82" s="28"/>
    </row>
    <row r="83" s="19" customFormat="1">
      <c r="B83" s="25"/>
      <c r="F83" s="20" t="s">
        <v>2583</v>
      </c>
      <c r="Y83" s="28"/>
    </row>
    <row r="84" s="19" customFormat="1">
      <c r="B84" s="25"/>
      <c r="F84" s="20" t="s">
        <v>2471</v>
      </c>
      <c r="Y84" s="28"/>
    </row>
    <row r="85" s="19" customFormat="1">
      <c r="B85" s="25"/>
      <c r="F85" s="20" t="s">
        <v>2472</v>
      </c>
      <c r="Y85" s="28"/>
    </row>
    <row r="86" s="19" customFormat="1">
      <c r="B86" s="25"/>
      <c r="F86" s="20" t="s">
        <v>2473</v>
      </c>
      <c r="Y86" s="28"/>
    </row>
    <row r="87" s="19" customFormat="1">
      <c r="B87" s="25"/>
      <c r="F87" s="20" t="s">
        <v>2586</v>
      </c>
      <c r="Y87" s="28"/>
    </row>
    <row r="88" s="19" customFormat="1">
      <c r="B88" s="25"/>
      <c r="F88" s="20" t="s">
        <v>2587</v>
      </c>
      <c r="Y88" s="28"/>
    </row>
    <row r="89" s="19" customFormat="1">
      <c r="B89" s="25"/>
      <c r="F89" s="20" t="s">
        <v>2476</v>
      </c>
      <c r="Y89" s="28"/>
    </row>
    <row r="90" s="19" customFormat="1">
      <c r="B90" s="25"/>
      <c r="E90" s="20" t="s">
        <v>2477</v>
      </c>
      <c r="Y90" s="28"/>
    </row>
    <row r="91" s="19" customFormat="1">
      <c r="B91" s="25"/>
      <c r="E91" s="20" t="s">
        <v>2462</v>
      </c>
      <c r="Y91" s="28"/>
    </row>
    <row r="92" s="19" customFormat="1">
      <c r="B92" s="25"/>
      <c r="F92" s="20" t="s">
        <v>2453</v>
      </c>
      <c r="Y92" s="28"/>
    </row>
    <row r="93" s="19" customFormat="1">
      <c r="B93" s="25"/>
      <c r="F93" s="20" t="s">
        <v>2478</v>
      </c>
      <c r="Y93" s="28"/>
    </row>
    <row r="94" s="19" customFormat="1">
      <c r="B94" s="25"/>
      <c r="F94" s="20" t="s">
        <v>2464</v>
      </c>
      <c r="Y94" s="28"/>
    </row>
    <row r="95" s="19" customFormat="1">
      <c r="B95" s="25"/>
      <c r="F95" s="20" t="s">
        <v>2579</v>
      </c>
      <c r="Y95" s="28"/>
    </row>
    <row r="96" s="19" customFormat="1">
      <c r="B96" s="25"/>
      <c r="F96" s="20" t="s">
        <v>2580</v>
      </c>
      <c r="Y96" s="28"/>
    </row>
    <row r="97" s="19" customFormat="1">
      <c r="B97" s="25"/>
      <c r="F97" s="20" t="s">
        <v>2467</v>
      </c>
      <c r="Y97" s="28"/>
    </row>
    <row r="98" s="19" customFormat="1">
      <c r="B98" s="25"/>
      <c r="F98" s="20" t="s">
        <v>2468</v>
      </c>
      <c r="Y98" s="28"/>
    </row>
    <row r="99" s="19" customFormat="1">
      <c r="B99" s="25"/>
      <c r="F99" s="20" t="s">
        <v>2469</v>
      </c>
      <c r="Y99" s="28"/>
    </row>
    <row r="100" s="19" customFormat="1">
      <c r="B100" s="25"/>
      <c r="F100" s="20" t="s">
        <v>2583</v>
      </c>
      <c r="Y100" s="28"/>
    </row>
    <row r="101" s="19" customFormat="1">
      <c r="B101" s="25"/>
      <c r="F101" s="20" t="s">
        <v>2595</v>
      </c>
      <c r="Y101" s="28"/>
    </row>
    <row r="102" s="19" customFormat="1">
      <c r="B102" s="25"/>
      <c r="F102" s="20" t="s">
        <v>2472</v>
      </c>
      <c r="Y102" s="28"/>
    </row>
    <row r="103" s="19" customFormat="1">
      <c r="B103" s="25"/>
      <c r="F103" s="20" t="s">
        <v>2473</v>
      </c>
      <c r="Y103" s="28"/>
    </row>
    <row r="104" s="19" customFormat="1">
      <c r="B104" s="25"/>
      <c r="F104" s="20" t="s">
        <v>2586</v>
      </c>
      <c r="Y104" s="28"/>
    </row>
    <row r="105" s="19" customFormat="1">
      <c r="B105" s="25"/>
      <c r="F105" s="20" t="s">
        <v>2591</v>
      </c>
      <c r="Y105" s="28"/>
    </row>
    <row r="106" s="19" customFormat="1">
      <c r="B106" s="25"/>
      <c r="F106" s="20" t="s">
        <v>2476</v>
      </c>
      <c r="Y106" s="28"/>
    </row>
    <row r="107" s="19" customFormat="1">
      <c r="B107" s="25"/>
      <c r="E107" s="20" t="s">
        <v>2477</v>
      </c>
      <c r="Y107" s="28"/>
    </row>
    <row r="108" s="19" customFormat="1">
      <c r="B108" s="25"/>
      <c r="D108" s="20" t="s">
        <v>2479</v>
      </c>
      <c r="Y108" s="28"/>
    </row>
    <row r="109" s="19" customFormat="1">
      <c r="B109" s="25"/>
      <c r="D109" s="20" t="s">
        <v>130</v>
      </c>
      <c r="Y109" s="28"/>
    </row>
    <row r="110" s="19" customFormat="1">
      <c r="B110" s="25"/>
      <c r="E110" s="20" t="s">
        <v>2493</v>
      </c>
      <c r="Y110" s="28"/>
    </row>
    <row r="111" s="19" customFormat="1">
      <c r="B111" s="25"/>
      <c r="F111" s="20" t="s">
        <v>2726</v>
      </c>
      <c r="Y111" s="28"/>
    </row>
    <row r="112" s="19" customFormat="1">
      <c r="B112" s="25"/>
      <c r="F112" s="20" t="s">
        <v>2693</v>
      </c>
      <c r="Y112" s="28"/>
    </row>
    <row r="113" s="19" customFormat="1">
      <c r="B113" s="25"/>
      <c r="E113" s="20" t="s">
        <v>2497</v>
      </c>
      <c r="Y113" s="28"/>
    </row>
    <row r="114" s="19" customFormat="1">
      <c r="B114" s="25"/>
      <c r="E114" s="20" t="s">
        <v>2493</v>
      </c>
      <c r="Y114" s="28"/>
    </row>
    <row r="115" s="19" customFormat="1">
      <c r="B115" s="25"/>
      <c r="F115" s="20" t="s">
        <v>2727</v>
      </c>
      <c r="Y115" s="28"/>
    </row>
    <row r="116" s="19" customFormat="1">
      <c r="B116" s="25"/>
      <c r="F116" s="20" t="s">
        <v>2728</v>
      </c>
      <c r="Y116" s="28"/>
    </row>
    <row r="117" s="19" customFormat="1">
      <c r="B117" s="25"/>
      <c r="F117" s="20" t="s">
        <v>2729</v>
      </c>
      <c r="Y117" s="28"/>
    </row>
    <row r="118" s="19" customFormat="1">
      <c r="B118" s="25"/>
      <c r="E118" s="20" t="s">
        <v>2497</v>
      </c>
      <c r="Y118" s="28"/>
    </row>
    <row r="119" s="19" customFormat="1">
      <c r="B119" s="25"/>
      <c r="D119" s="20" t="s">
        <v>2498</v>
      </c>
      <c r="Y119" s="28"/>
    </row>
    <row r="120" s="19" customFormat="1">
      <c r="B120" s="25"/>
      <c r="D120" s="20" t="s">
        <v>132</v>
      </c>
      <c r="Y120" s="28"/>
    </row>
    <row r="121" s="19" customFormat="1">
      <c r="B121" s="25"/>
      <c r="E121" s="20" t="s">
        <v>2730</v>
      </c>
      <c r="Y121" s="28"/>
    </row>
    <row r="122" s="19" customFormat="1">
      <c r="B122" s="25"/>
      <c r="E122" s="20" t="s">
        <v>2731</v>
      </c>
      <c r="Y122" s="28"/>
    </row>
    <row r="123" s="19" customFormat="1">
      <c r="B123" s="25"/>
      <c r="D123" s="20" t="s">
        <v>2500</v>
      </c>
      <c r="Y123" s="28"/>
    </row>
    <row r="124" s="19" customFormat="1">
      <c r="B124" s="25"/>
      <c r="C124" s="20" t="s">
        <v>2509</v>
      </c>
      <c r="Y124" s="28"/>
    </row>
    <row r="125" s="19" customFormat="1">
      <c r="B125" s="25"/>
      <c r="C125" s="20" t="s">
        <v>54</v>
      </c>
      <c r="Y125" s="28"/>
    </row>
    <row r="126" s="19" customFormat="1">
      <c r="B126" s="25"/>
      <c r="D126" s="20" t="s">
        <v>88</v>
      </c>
      <c r="Y126" s="28"/>
    </row>
    <row r="127" s="19" customFormat="1">
      <c r="B127" s="25"/>
      <c r="E127" s="20" t="s">
        <v>2358</v>
      </c>
      <c r="Y127" s="28"/>
    </row>
    <row r="128" s="19" customFormat="1">
      <c r="B128" s="25"/>
      <c r="E128" s="20" t="s">
        <v>2702</v>
      </c>
      <c r="Y128" s="28"/>
    </row>
    <row r="129" s="19" customFormat="1">
      <c r="B129" s="25"/>
      <c r="E129" s="20" t="s">
        <v>2362</v>
      </c>
      <c r="Y129" s="28"/>
    </row>
    <row r="130" s="19" customFormat="1">
      <c r="B130" s="25"/>
      <c r="D130" s="20" t="s">
        <v>2364</v>
      </c>
      <c r="Y130" s="28"/>
    </row>
    <row r="131" s="19" customFormat="1">
      <c r="B131" s="25"/>
      <c r="D131" s="20" t="s">
        <v>90</v>
      </c>
      <c r="Y131" s="28"/>
    </row>
    <row r="132" s="19" customFormat="1">
      <c r="B132" s="25"/>
      <c r="E132" s="20" t="s">
        <v>2732</v>
      </c>
      <c r="Y132" s="28"/>
    </row>
    <row r="133" s="19" customFormat="1">
      <c r="B133" s="25"/>
      <c r="E133" s="20" t="s">
        <v>2733</v>
      </c>
      <c r="Y133" s="28"/>
    </row>
    <row r="134" s="19" customFormat="1">
      <c r="B134" s="25"/>
      <c r="E134" s="20" t="s">
        <v>2734</v>
      </c>
      <c r="Y134" s="28"/>
    </row>
    <row r="135" s="19" customFormat="1">
      <c r="B135" s="25"/>
      <c r="E135" s="20" t="s">
        <v>2367</v>
      </c>
      <c r="Y135" s="28"/>
    </row>
    <row r="136" s="19" customFormat="1">
      <c r="B136" s="25"/>
      <c r="E136" s="20" t="s">
        <v>2368</v>
      </c>
      <c r="Y136" s="28"/>
    </row>
    <row r="137" s="19" customFormat="1">
      <c r="B137" s="25"/>
      <c r="E137" s="20" t="s">
        <v>2706</v>
      </c>
      <c r="Y137" s="28"/>
    </row>
    <row r="138" s="19" customFormat="1">
      <c r="B138" s="25"/>
      <c r="E138" s="20" t="s">
        <v>2521</v>
      </c>
      <c r="Y138" s="28"/>
    </row>
    <row r="139" s="19" customFormat="1">
      <c r="B139" s="25"/>
      <c r="E139" s="20" t="s">
        <v>2372</v>
      </c>
      <c r="Y139" s="28"/>
    </row>
    <row r="140" s="19" customFormat="1">
      <c r="B140" s="25"/>
      <c r="E140" s="20" t="s">
        <v>2735</v>
      </c>
      <c r="Y140" s="28"/>
    </row>
    <row r="141" s="19" customFormat="1">
      <c r="B141" s="25"/>
      <c r="E141" s="20" t="s">
        <v>2736</v>
      </c>
      <c r="Y141" s="28"/>
    </row>
    <row r="142" s="19" customFormat="1">
      <c r="B142" s="25"/>
      <c r="E142" s="20" t="s">
        <v>2708</v>
      </c>
      <c r="Y142" s="28"/>
    </row>
    <row r="143" s="19" customFormat="1">
      <c r="B143" s="25"/>
      <c r="E143" s="20" t="s">
        <v>2709</v>
      </c>
      <c r="Y143" s="28"/>
    </row>
    <row r="144" s="19" customFormat="1">
      <c r="B144" s="25"/>
      <c r="E144" s="20" t="s">
        <v>374</v>
      </c>
      <c r="Y144" s="28"/>
    </row>
    <row r="145" s="19" customFormat="1">
      <c r="B145" s="25"/>
      <c r="F145" s="20" t="s">
        <v>2376</v>
      </c>
      <c r="Y145" s="28"/>
    </row>
    <row r="146" s="19" customFormat="1">
      <c r="B146" s="25"/>
      <c r="F146" s="20" t="s">
        <v>2737</v>
      </c>
      <c r="Y146" s="28"/>
    </row>
    <row r="147" s="19" customFormat="1">
      <c r="B147" s="25"/>
      <c r="F147" s="20" t="s">
        <v>2378</v>
      </c>
      <c r="Y147" s="28"/>
    </row>
    <row r="148" s="19" customFormat="1">
      <c r="B148" s="25"/>
      <c r="F148" s="20" t="s">
        <v>2379</v>
      </c>
      <c r="Y148" s="28"/>
    </row>
    <row r="149" s="19" customFormat="1">
      <c r="B149" s="25"/>
      <c r="F149" s="20" t="s">
        <v>2380</v>
      </c>
      <c r="Y149" s="28"/>
    </row>
    <row r="150" s="19" customFormat="1">
      <c r="B150" s="25"/>
      <c r="F150" s="20" t="s">
        <v>2381</v>
      </c>
      <c r="Y150" s="28"/>
    </row>
    <row r="151" s="19" customFormat="1">
      <c r="B151" s="25"/>
      <c r="F151" s="20" t="s">
        <v>2526</v>
      </c>
      <c r="Y151" s="28"/>
    </row>
    <row r="152" s="19" customFormat="1">
      <c r="B152" s="25"/>
      <c r="F152" s="20" t="s">
        <v>2383</v>
      </c>
      <c r="Y152" s="28"/>
    </row>
    <row r="153" s="19" customFormat="1">
      <c r="B153" s="25"/>
      <c r="F153" s="20" t="s">
        <v>2384</v>
      </c>
      <c r="Y153" s="28"/>
    </row>
    <row r="154" s="19" customFormat="1">
      <c r="B154" s="25"/>
      <c r="F154" s="20" t="s">
        <v>2385</v>
      </c>
      <c r="Y154" s="28"/>
    </row>
    <row r="155" s="19" customFormat="1">
      <c r="B155" s="25"/>
      <c r="F155" s="20" t="s">
        <v>2386</v>
      </c>
      <c r="Y155" s="28"/>
    </row>
    <row r="156" s="19" customFormat="1">
      <c r="B156" s="25"/>
      <c r="E156" s="20" t="s">
        <v>2387</v>
      </c>
      <c r="Y156" s="28"/>
    </row>
    <row r="157" s="19" customFormat="1">
      <c r="B157" s="25"/>
      <c r="D157" s="20" t="s">
        <v>2388</v>
      </c>
      <c r="Y157" s="28"/>
    </row>
    <row r="158" s="19" customFormat="1">
      <c r="B158" s="25"/>
      <c r="D158" s="20" t="s">
        <v>96</v>
      </c>
      <c r="Y158" s="28"/>
    </row>
    <row r="159" s="19" customFormat="1">
      <c r="B159" s="25"/>
      <c r="E159" s="20" t="s">
        <v>2389</v>
      </c>
      <c r="Y159" s="28"/>
    </row>
    <row r="160" s="19" customFormat="1">
      <c r="B160" s="25"/>
      <c r="F160" s="20" t="s">
        <v>2626</v>
      </c>
      <c r="Y160" s="28"/>
    </row>
    <row r="161" s="19" customFormat="1">
      <c r="B161" s="25"/>
      <c r="F161" s="20" t="s">
        <v>2738</v>
      </c>
      <c r="Y161" s="28"/>
    </row>
    <row r="162" s="19" customFormat="1">
      <c r="B162" s="25"/>
      <c r="E162" s="20" t="s">
        <v>2397</v>
      </c>
      <c r="Y162" s="28"/>
    </row>
    <row r="163" s="19" customFormat="1">
      <c r="B163" s="25"/>
      <c r="D163" s="20" t="s">
        <v>2398</v>
      </c>
      <c r="Y163" s="28"/>
    </row>
    <row r="164" s="19" customFormat="1">
      <c r="B164" s="25"/>
      <c r="D164" s="20" t="s">
        <v>106</v>
      </c>
      <c r="Y164" s="28"/>
    </row>
    <row r="165" s="19" customFormat="1">
      <c r="B165" s="25"/>
      <c r="E165" s="20" t="s">
        <v>2712</v>
      </c>
      <c r="Y165" s="28"/>
    </row>
    <row r="166" s="19" customFormat="1">
      <c r="B166" s="25"/>
      <c r="E166" s="20" t="s">
        <v>2713</v>
      </c>
      <c r="Y166" s="28"/>
    </row>
    <row r="167" s="19" customFormat="1">
      <c r="B167" s="25"/>
      <c r="E167" s="20" t="s">
        <v>2714</v>
      </c>
      <c r="Y167" s="28"/>
    </row>
    <row r="168" s="19" customFormat="1">
      <c r="B168" s="25"/>
      <c r="E168" s="20" t="s">
        <v>2715</v>
      </c>
      <c r="Y168" s="28"/>
    </row>
    <row r="169" s="19" customFormat="1">
      <c r="B169" s="25"/>
      <c r="E169" s="20" t="s">
        <v>2739</v>
      </c>
      <c r="Y169" s="28"/>
    </row>
    <row r="170" s="19" customFormat="1">
      <c r="B170" s="25"/>
      <c r="E170" s="20" t="s">
        <v>2717</v>
      </c>
      <c r="Y170" s="28"/>
    </row>
    <row r="171" s="19" customFormat="1">
      <c r="B171" s="25"/>
      <c r="E171" s="20" t="s">
        <v>2718</v>
      </c>
      <c r="Y171" s="28"/>
    </row>
    <row r="172" s="19" customFormat="1">
      <c r="B172" s="25"/>
      <c r="E172" s="20" t="s">
        <v>2740</v>
      </c>
      <c r="Y172" s="28"/>
    </row>
    <row r="173" s="19" customFormat="1">
      <c r="B173" s="25"/>
      <c r="E173" s="20" t="s">
        <v>2741</v>
      </c>
      <c r="Y173" s="28"/>
    </row>
    <row r="174" s="19" customFormat="1">
      <c r="B174" s="25"/>
      <c r="E174" s="20" t="s">
        <v>2742</v>
      </c>
      <c r="Y174" s="28"/>
    </row>
    <row r="175" s="19" customFormat="1">
      <c r="B175" s="25"/>
      <c r="E175" s="20" t="s">
        <v>2743</v>
      </c>
      <c r="Y175" s="28"/>
    </row>
    <row r="176" s="19" customFormat="1">
      <c r="B176" s="25"/>
      <c r="E176" s="20" t="s">
        <v>2721</v>
      </c>
      <c r="Y176" s="28"/>
    </row>
    <row r="177" s="19" customFormat="1">
      <c r="B177" s="25"/>
      <c r="E177" s="20" t="s">
        <v>2744</v>
      </c>
      <c r="Y177" s="28"/>
    </row>
    <row r="178" s="19" customFormat="1">
      <c r="B178" s="25"/>
      <c r="D178" s="20" t="s">
        <v>2723</v>
      </c>
      <c r="Y178" s="28"/>
    </row>
    <row r="179" s="19" customFormat="1">
      <c r="B179" s="25"/>
      <c r="D179" s="20" t="s">
        <v>122</v>
      </c>
      <c r="Y179" s="28"/>
    </row>
    <row r="180" s="19" customFormat="1">
      <c r="B180" s="25"/>
      <c r="E180" s="20" t="s">
        <v>2457</v>
      </c>
      <c r="Y180" s="28"/>
    </row>
    <row r="181" s="19" customFormat="1">
      <c r="B181" s="25"/>
      <c r="F181" s="20" t="s">
        <v>2745</v>
      </c>
      <c r="Y181" s="28"/>
    </row>
    <row r="182" s="19" customFormat="1">
      <c r="B182" s="25"/>
      <c r="F182" s="20" t="s">
        <v>2746</v>
      </c>
      <c r="Y182" s="28"/>
    </row>
    <row r="183" s="19" customFormat="1">
      <c r="B183" s="25"/>
      <c r="E183" s="20" t="s">
        <v>2460</v>
      </c>
      <c r="Y183" s="28"/>
    </row>
    <row r="184" s="19" customFormat="1">
      <c r="B184" s="25"/>
      <c r="D184" s="20" t="s">
        <v>2461</v>
      </c>
      <c r="Y184" s="28"/>
    </row>
    <row r="185" s="19" customFormat="1">
      <c r="B185" s="25"/>
      <c r="D185" s="20" t="s">
        <v>126</v>
      </c>
      <c r="Y185" s="28"/>
    </row>
    <row r="186" s="19" customFormat="1">
      <c r="B186" s="25"/>
      <c r="E186" s="20" t="s">
        <v>2462</v>
      </c>
      <c r="Y186" s="28"/>
    </row>
    <row r="187" s="19" customFormat="1">
      <c r="B187" s="25"/>
      <c r="F187" s="20" t="s">
        <v>2453</v>
      </c>
      <c r="Y187" s="28"/>
    </row>
    <row r="188" s="19" customFormat="1">
      <c r="B188" s="25"/>
      <c r="F188" s="20" t="s">
        <v>2502</v>
      </c>
      <c r="Y188" s="28"/>
    </row>
    <row r="189" s="19" customFormat="1">
      <c r="B189" s="25"/>
      <c r="F189" s="20" t="s">
        <v>2684</v>
      </c>
      <c r="Y189" s="28"/>
    </row>
    <row r="190" s="19" customFormat="1">
      <c r="B190" s="25"/>
      <c r="F190" s="20" t="s">
        <v>2747</v>
      </c>
      <c r="Y190" s="28"/>
    </row>
    <row r="191" s="19" customFormat="1">
      <c r="B191" s="25"/>
      <c r="F191" s="20" t="s">
        <v>2580</v>
      </c>
      <c r="Y191" s="28"/>
    </row>
    <row r="192" s="19" customFormat="1">
      <c r="B192" s="25"/>
      <c r="F192" s="20" t="s">
        <v>2581</v>
      </c>
      <c r="Y192" s="28"/>
    </row>
    <row r="193" s="19" customFormat="1">
      <c r="B193" s="25"/>
      <c r="F193" s="20" t="s">
        <v>2468</v>
      </c>
      <c r="Y193" s="28"/>
    </row>
    <row r="194" s="19" customFormat="1">
      <c r="B194" s="25"/>
      <c r="F194" s="20" t="s">
        <v>2582</v>
      </c>
      <c r="Y194" s="28"/>
    </row>
    <row r="195" s="19" customFormat="1">
      <c r="B195" s="25"/>
      <c r="F195" s="20" t="s">
        <v>2679</v>
      </c>
      <c r="Y195" s="28"/>
    </row>
    <row r="196" s="19" customFormat="1">
      <c r="B196" s="25"/>
      <c r="F196" s="20" t="s">
        <v>2584</v>
      </c>
      <c r="Y196" s="28"/>
    </row>
    <row r="197" s="19" customFormat="1">
      <c r="B197" s="25"/>
      <c r="F197" s="20" t="s">
        <v>2589</v>
      </c>
      <c r="Y197" s="28"/>
    </row>
    <row r="198" s="19" customFormat="1">
      <c r="B198" s="25"/>
      <c r="F198" s="20" t="s">
        <v>2585</v>
      </c>
      <c r="Y198" s="28"/>
    </row>
    <row r="199" s="19" customFormat="1">
      <c r="B199" s="25"/>
      <c r="F199" s="20" t="s">
        <v>2474</v>
      </c>
      <c r="Y199" s="28"/>
    </row>
    <row r="200" s="19" customFormat="1">
      <c r="B200" s="25"/>
      <c r="F200" s="20" t="s">
        <v>2680</v>
      </c>
      <c r="Y200" s="28"/>
    </row>
    <row r="201" s="19" customFormat="1">
      <c r="B201" s="25"/>
      <c r="F201" s="20" t="s">
        <v>2590</v>
      </c>
      <c r="Y201" s="28"/>
    </row>
    <row r="202" s="19" customFormat="1">
      <c r="B202" s="25"/>
      <c r="E202" s="20" t="s">
        <v>2477</v>
      </c>
      <c r="Y202" s="28"/>
    </row>
    <row r="203" s="19" customFormat="1">
      <c r="B203" s="25"/>
      <c r="E203" s="20" t="s">
        <v>2462</v>
      </c>
      <c r="Y203" s="28"/>
    </row>
    <row r="204" s="19" customFormat="1">
      <c r="B204" s="25"/>
      <c r="F204" s="20" t="s">
        <v>2453</v>
      </c>
      <c r="Y204" s="28"/>
    </row>
    <row r="205" s="19" customFormat="1">
      <c r="B205" s="25"/>
      <c r="F205" s="20" t="s">
        <v>2463</v>
      </c>
      <c r="Y205" s="28"/>
    </row>
    <row r="206" s="19" customFormat="1">
      <c r="B206" s="25"/>
      <c r="F206" s="20" t="s">
        <v>2464</v>
      </c>
      <c r="Y206" s="28"/>
    </row>
    <row r="207" s="19" customFormat="1">
      <c r="B207" s="25"/>
      <c r="F207" s="20" t="s">
        <v>2465</v>
      </c>
      <c r="Y207" s="28"/>
    </row>
    <row r="208" s="19" customFormat="1">
      <c r="B208" s="25"/>
      <c r="F208" s="20" t="s">
        <v>2580</v>
      </c>
      <c r="Y208" s="28"/>
    </row>
    <row r="209" s="19" customFormat="1">
      <c r="B209" s="25"/>
      <c r="F209" s="20" t="s">
        <v>2467</v>
      </c>
      <c r="Y209" s="28"/>
    </row>
    <row r="210" s="19" customFormat="1">
      <c r="B210" s="25"/>
      <c r="F210" s="20" t="s">
        <v>2468</v>
      </c>
      <c r="Y210" s="28"/>
    </row>
    <row r="211" s="19" customFormat="1">
      <c r="B211" s="25"/>
      <c r="F211" s="20" t="s">
        <v>2582</v>
      </c>
      <c r="Y211" s="28"/>
    </row>
    <row r="212" s="19" customFormat="1">
      <c r="B212" s="25"/>
      <c r="F212" s="20" t="s">
        <v>2583</v>
      </c>
      <c r="Y212" s="28"/>
    </row>
    <row r="213" s="19" customFormat="1">
      <c r="B213" s="25"/>
      <c r="F213" s="20" t="s">
        <v>2584</v>
      </c>
      <c r="Y213" s="28"/>
    </row>
    <row r="214" s="19" customFormat="1">
      <c r="B214" s="25"/>
      <c r="F214" s="20" t="s">
        <v>2472</v>
      </c>
      <c r="Y214" s="28"/>
    </row>
    <row r="215" s="19" customFormat="1">
      <c r="B215" s="25"/>
      <c r="F215" s="20" t="s">
        <v>2585</v>
      </c>
      <c r="Y215" s="28"/>
    </row>
    <row r="216" s="19" customFormat="1">
      <c r="B216" s="25"/>
      <c r="F216" s="20" t="s">
        <v>2586</v>
      </c>
      <c r="Y216" s="28"/>
    </row>
    <row r="217" s="19" customFormat="1">
      <c r="B217" s="25"/>
      <c r="F217" s="20" t="s">
        <v>2591</v>
      </c>
      <c r="Y217" s="28"/>
    </row>
    <row r="218" s="19" customFormat="1">
      <c r="B218" s="25"/>
      <c r="F218" s="20" t="s">
        <v>2590</v>
      </c>
      <c r="Y218" s="28"/>
    </row>
    <row r="219" s="19" customFormat="1">
      <c r="B219" s="25"/>
      <c r="E219" s="20" t="s">
        <v>2477</v>
      </c>
      <c r="Y219" s="28"/>
    </row>
    <row r="220" s="19" customFormat="1">
      <c r="B220" s="25"/>
      <c r="D220" s="20" t="s">
        <v>2479</v>
      </c>
      <c r="Y220" s="28"/>
    </row>
    <row r="221" s="19" customFormat="1">
      <c r="B221" s="25"/>
      <c r="D221" s="20" t="s">
        <v>130</v>
      </c>
      <c r="Y221" s="28"/>
    </row>
    <row r="222" s="19" customFormat="1">
      <c r="B222" s="25"/>
      <c r="E222" s="20" t="s">
        <v>2493</v>
      </c>
      <c r="Y222" s="28"/>
    </row>
    <row r="223" s="19" customFormat="1">
      <c r="B223" s="25"/>
      <c r="F223" s="20" t="s">
        <v>2748</v>
      </c>
      <c r="Y223" s="28"/>
    </row>
    <row r="224" s="19" customFormat="1">
      <c r="B224" s="25"/>
      <c r="F224" s="20" t="s">
        <v>2600</v>
      </c>
      <c r="Y224" s="28"/>
    </row>
    <row r="225" s="19" customFormat="1">
      <c r="B225" s="25"/>
      <c r="E225" s="20" t="s">
        <v>2497</v>
      </c>
      <c r="Y225" s="28"/>
    </row>
    <row r="226" s="19" customFormat="1">
      <c r="B226" s="25"/>
      <c r="E226" s="20" t="s">
        <v>2493</v>
      </c>
      <c r="Y226" s="28"/>
    </row>
    <row r="227" s="19" customFormat="1">
      <c r="B227" s="25"/>
      <c r="F227" s="20" t="s">
        <v>2748</v>
      </c>
      <c r="Y227" s="28"/>
    </row>
    <row r="228" s="19" customFormat="1">
      <c r="B228" s="25"/>
      <c r="F228" s="20" t="s">
        <v>2749</v>
      </c>
      <c r="Y228" s="28"/>
    </row>
    <row r="229" s="19" customFormat="1">
      <c r="B229" s="25"/>
      <c r="E229" s="20" t="s">
        <v>2497</v>
      </c>
      <c r="Y229" s="28"/>
    </row>
    <row r="230" s="19" customFormat="1">
      <c r="B230" s="25"/>
      <c r="E230" s="20" t="s">
        <v>2493</v>
      </c>
      <c r="Y230" s="28"/>
    </row>
    <row r="231" s="19" customFormat="1">
      <c r="B231" s="25"/>
      <c r="F231" s="20" t="s">
        <v>2750</v>
      </c>
      <c r="Y231" s="28"/>
    </row>
    <row r="232" s="19" customFormat="1">
      <c r="B232" s="25"/>
      <c r="F232" s="20" t="s">
        <v>2751</v>
      </c>
      <c r="Y232" s="28"/>
    </row>
    <row r="233" s="19" customFormat="1">
      <c r="B233" s="25"/>
      <c r="F233" s="20" t="s">
        <v>2603</v>
      </c>
      <c r="Y233" s="28"/>
    </row>
    <row r="234" s="19" customFormat="1">
      <c r="B234" s="25"/>
      <c r="E234" s="20" t="s">
        <v>2497</v>
      </c>
      <c r="Y234" s="28"/>
    </row>
    <row r="235" s="19" customFormat="1">
      <c r="B235" s="25"/>
      <c r="E235" s="20" t="s">
        <v>2493</v>
      </c>
      <c r="Y235" s="28"/>
    </row>
    <row r="236" s="19" customFormat="1">
      <c r="B236" s="25"/>
      <c r="F236" s="20" t="s">
        <v>2752</v>
      </c>
      <c r="Y236" s="28"/>
    </row>
    <row r="237" s="19" customFormat="1">
      <c r="B237" s="25"/>
      <c r="F237" s="20" t="s">
        <v>2751</v>
      </c>
      <c r="Y237" s="28"/>
    </row>
    <row r="238" s="19" customFormat="1">
      <c r="B238" s="25"/>
      <c r="F238" s="20" t="s">
        <v>2608</v>
      </c>
      <c r="Y238" s="28"/>
    </row>
    <row r="239" s="19" customFormat="1">
      <c r="B239" s="25"/>
      <c r="E239" s="20" t="s">
        <v>2497</v>
      </c>
      <c r="Y239" s="28"/>
    </row>
    <row r="240" s="19" customFormat="1">
      <c r="B240" s="25"/>
      <c r="D240" s="20" t="s">
        <v>2498</v>
      </c>
      <c r="Y240" s="28"/>
    </row>
    <row r="241" s="19" customFormat="1">
      <c r="B241" s="25"/>
      <c r="D241" s="20" t="s">
        <v>132</v>
      </c>
      <c r="Y241" s="28"/>
    </row>
    <row r="242" s="19" customFormat="1">
      <c r="B242" s="25"/>
      <c r="E242" s="20" t="s">
        <v>2753</v>
      </c>
      <c r="Y242" s="28"/>
    </row>
    <row r="243" s="19" customFormat="1">
      <c r="B243" s="25"/>
      <c r="E243" s="20" t="s">
        <v>2754</v>
      </c>
      <c r="Y243" s="28"/>
    </row>
    <row r="244" s="19" customFormat="1">
      <c r="B244" s="25"/>
      <c r="E244" s="20" t="s">
        <v>2731</v>
      </c>
      <c r="Y244" s="28"/>
    </row>
    <row r="245" s="19" customFormat="1">
      <c r="B245" s="25"/>
      <c r="D245" s="20" t="s">
        <v>2500</v>
      </c>
      <c r="Y245" s="28"/>
    </row>
    <row r="246" s="19" customFormat="1">
      <c r="B246" s="25"/>
      <c r="C246" s="20" t="s">
        <v>2509</v>
      </c>
      <c r="Y246" s="28"/>
    </row>
    <row r="247" s="19" customFormat="1">
      <c r="B247" s="26" t="s">
        <v>2510</v>
      </c>
      <c r="C247" s="22"/>
      <c r="D247" s="22"/>
      <c r="E247" s="22"/>
      <c r="F247" s="22"/>
      <c r="G247" s="22"/>
      <c r="H247" s="22"/>
      <c r="I247" s="22"/>
      <c r="J247" s="22"/>
      <c r="K247" s="22"/>
      <c r="L247" s="22"/>
      <c r="M247" s="22"/>
      <c r="N247" s="22"/>
      <c r="O247" s="22"/>
      <c r="P247" s="22"/>
      <c r="Q247" s="22"/>
      <c r="R247" s="22"/>
      <c r="S247" s="22"/>
      <c r="T247" s="22"/>
      <c r="U247" s="22"/>
      <c r="V247" s="22"/>
      <c r="W247" s="22"/>
      <c r="X247" s="22"/>
      <c r="Y247" s="29"/>
    </row>
    <row r="248"/>
  </sheetData>
  <mergeCells>
    <mergeCell ref="A1:AD1"/>
    <mergeCell ref="B5:U5"/>
    <mergeCell ref="B6:U6"/>
    <mergeCell ref="B7:U7"/>
    <mergeCell ref="C8:V8"/>
    <mergeCell ref="C9:V9"/>
    <mergeCell ref="D10:W10"/>
    <mergeCell ref="D11:W11"/>
    <mergeCell ref="D12:W12"/>
    <mergeCell ref="D13:W13"/>
    <mergeCell ref="D14:W14"/>
    <mergeCell ref="C15:V15"/>
    <mergeCell ref="C16:V16"/>
    <mergeCell ref="D17:W17"/>
    <mergeCell ref="E18:X18"/>
    <mergeCell ref="E19:X19"/>
    <mergeCell ref="E20:X20"/>
    <mergeCell ref="D21:W21"/>
    <mergeCell ref="D22:W22"/>
    <mergeCell ref="E23:X23"/>
    <mergeCell ref="E24:X24"/>
    <mergeCell ref="E25:X25"/>
    <mergeCell ref="E26:X26"/>
    <mergeCell ref="E27:X27"/>
    <mergeCell ref="E28:X28"/>
    <mergeCell ref="E29:X29"/>
    <mergeCell ref="E30:X30"/>
    <mergeCell ref="E31:X31"/>
    <mergeCell ref="E32:X32"/>
    <mergeCell ref="E33:X33"/>
    <mergeCell ref="E34:X34"/>
    <mergeCell ref="F35:Y35"/>
    <mergeCell ref="F36:Y36"/>
    <mergeCell ref="F37:Y37"/>
    <mergeCell ref="F38:Y38"/>
    <mergeCell ref="F39:Y39"/>
    <mergeCell ref="F40:Y40"/>
    <mergeCell ref="F41:Y41"/>
    <mergeCell ref="F42:Y42"/>
    <mergeCell ref="F43:Y43"/>
    <mergeCell ref="F44:Y44"/>
    <mergeCell ref="F45:Y45"/>
    <mergeCell ref="E46:X46"/>
    <mergeCell ref="D47:W47"/>
    <mergeCell ref="D48:W48"/>
    <mergeCell ref="E49:X49"/>
    <mergeCell ref="F50:Y50"/>
    <mergeCell ref="F51:Y51"/>
    <mergeCell ref="E52:X52"/>
    <mergeCell ref="D53:W53"/>
    <mergeCell ref="D54:W54"/>
    <mergeCell ref="E55:X55"/>
    <mergeCell ref="E56:X56"/>
    <mergeCell ref="E57:X57"/>
    <mergeCell ref="E58:X58"/>
    <mergeCell ref="E59:X59"/>
    <mergeCell ref="E60:X60"/>
    <mergeCell ref="E61:X61"/>
    <mergeCell ref="E62:X62"/>
    <mergeCell ref="E63:X63"/>
    <mergeCell ref="E64:X64"/>
    <mergeCell ref="E65:X65"/>
    <mergeCell ref="D66:W66"/>
    <mergeCell ref="D67:W67"/>
    <mergeCell ref="E68:X68"/>
    <mergeCell ref="F69:Y69"/>
    <mergeCell ref="F70:Y70"/>
    <mergeCell ref="E71:X71"/>
    <mergeCell ref="D72:W72"/>
    <mergeCell ref="D73:W73"/>
    <mergeCell ref="E74:X74"/>
    <mergeCell ref="F75:Y75"/>
    <mergeCell ref="F76:Y76"/>
    <mergeCell ref="F77:Y77"/>
    <mergeCell ref="F78:Y78"/>
    <mergeCell ref="F79:Y79"/>
    <mergeCell ref="F80:Y80"/>
    <mergeCell ref="F81:Y81"/>
    <mergeCell ref="F82:Y82"/>
    <mergeCell ref="F83:Y83"/>
    <mergeCell ref="F84:Y84"/>
    <mergeCell ref="F85:Y85"/>
    <mergeCell ref="F86:Y86"/>
    <mergeCell ref="F87:Y87"/>
    <mergeCell ref="F88:Y88"/>
    <mergeCell ref="F89:Y89"/>
    <mergeCell ref="E90:X90"/>
    <mergeCell ref="E91:X91"/>
    <mergeCell ref="F92:Y92"/>
    <mergeCell ref="F93:Y93"/>
    <mergeCell ref="F94:Y94"/>
    <mergeCell ref="F95:Y95"/>
    <mergeCell ref="F96:Y96"/>
    <mergeCell ref="F97:Y97"/>
    <mergeCell ref="F98:Y98"/>
    <mergeCell ref="F99:Y99"/>
    <mergeCell ref="F100:Y100"/>
    <mergeCell ref="F101:Y101"/>
    <mergeCell ref="F102:Y102"/>
    <mergeCell ref="F103:Y103"/>
    <mergeCell ref="F104:Y104"/>
    <mergeCell ref="F105:Y105"/>
    <mergeCell ref="F106:Y106"/>
    <mergeCell ref="E107:X107"/>
    <mergeCell ref="D108:W108"/>
    <mergeCell ref="D109:W109"/>
    <mergeCell ref="E110:X110"/>
    <mergeCell ref="F111:Y111"/>
    <mergeCell ref="F112:Y112"/>
    <mergeCell ref="E113:X113"/>
    <mergeCell ref="E114:X114"/>
    <mergeCell ref="F115:Y115"/>
    <mergeCell ref="F116:Y116"/>
    <mergeCell ref="F117:Y117"/>
    <mergeCell ref="E118:X118"/>
    <mergeCell ref="D119:W119"/>
    <mergeCell ref="D120:W120"/>
    <mergeCell ref="E121:X121"/>
    <mergeCell ref="E122:X122"/>
    <mergeCell ref="D123:W123"/>
    <mergeCell ref="C124:V124"/>
    <mergeCell ref="C125:V125"/>
    <mergeCell ref="D126:W126"/>
    <mergeCell ref="E127:X127"/>
    <mergeCell ref="E128:X128"/>
    <mergeCell ref="E129:X129"/>
    <mergeCell ref="D130:W130"/>
    <mergeCell ref="D131:W131"/>
    <mergeCell ref="E132:X132"/>
    <mergeCell ref="E133:X133"/>
    <mergeCell ref="E134:X134"/>
    <mergeCell ref="E135:X135"/>
    <mergeCell ref="E136:X136"/>
    <mergeCell ref="E137:X137"/>
    <mergeCell ref="E138:X138"/>
    <mergeCell ref="E139:X139"/>
    <mergeCell ref="E140:X140"/>
    <mergeCell ref="E141:X141"/>
    <mergeCell ref="E142:X142"/>
    <mergeCell ref="E143:X143"/>
    <mergeCell ref="E144:X144"/>
    <mergeCell ref="F145:Y145"/>
    <mergeCell ref="F146:Y146"/>
    <mergeCell ref="F147:Y147"/>
    <mergeCell ref="F148:Y148"/>
    <mergeCell ref="F149:Y149"/>
    <mergeCell ref="F150:Y150"/>
    <mergeCell ref="F151:Y151"/>
    <mergeCell ref="F152:Y152"/>
    <mergeCell ref="F153:Y153"/>
    <mergeCell ref="F154:Y154"/>
    <mergeCell ref="F155:Y155"/>
    <mergeCell ref="E156:X156"/>
    <mergeCell ref="D157:W157"/>
    <mergeCell ref="D158:W158"/>
    <mergeCell ref="E159:X159"/>
    <mergeCell ref="F160:Y160"/>
    <mergeCell ref="F161:Y161"/>
    <mergeCell ref="E162:X162"/>
    <mergeCell ref="D163:W163"/>
    <mergeCell ref="D164:W164"/>
    <mergeCell ref="E165:X165"/>
    <mergeCell ref="E166:X166"/>
    <mergeCell ref="E167:X167"/>
    <mergeCell ref="E168:X168"/>
    <mergeCell ref="E169:X169"/>
    <mergeCell ref="E170:X170"/>
    <mergeCell ref="E171:X171"/>
    <mergeCell ref="E172:X172"/>
    <mergeCell ref="E173:X173"/>
    <mergeCell ref="E174:X174"/>
    <mergeCell ref="E175:X175"/>
    <mergeCell ref="E176:X176"/>
    <mergeCell ref="E177:X177"/>
    <mergeCell ref="D178:W178"/>
    <mergeCell ref="D179:W179"/>
    <mergeCell ref="E180:X180"/>
    <mergeCell ref="F181:Y181"/>
    <mergeCell ref="F182:Y182"/>
    <mergeCell ref="E183:X183"/>
    <mergeCell ref="D184:W184"/>
    <mergeCell ref="D185:W185"/>
    <mergeCell ref="E186:X186"/>
    <mergeCell ref="F187:Y187"/>
    <mergeCell ref="F188:Y188"/>
    <mergeCell ref="F189:Y189"/>
    <mergeCell ref="F190:Y190"/>
    <mergeCell ref="F191:Y191"/>
    <mergeCell ref="F192:Y192"/>
    <mergeCell ref="F193:Y193"/>
    <mergeCell ref="F194:Y194"/>
    <mergeCell ref="F195:Y195"/>
    <mergeCell ref="F196:Y196"/>
    <mergeCell ref="F197:Y197"/>
    <mergeCell ref="F198:Y198"/>
    <mergeCell ref="F199:Y199"/>
    <mergeCell ref="F200:Y200"/>
    <mergeCell ref="F201:Y201"/>
    <mergeCell ref="E202:X202"/>
    <mergeCell ref="E203:X203"/>
    <mergeCell ref="F204:Y204"/>
    <mergeCell ref="F205:Y205"/>
    <mergeCell ref="F206:Y206"/>
    <mergeCell ref="F207:Y207"/>
    <mergeCell ref="F208:Y208"/>
    <mergeCell ref="F209:Y209"/>
    <mergeCell ref="F210:Y210"/>
    <mergeCell ref="F211:Y211"/>
    <mergeCell ref="F212:Y212"/>
    <mergeCell ref="F213:Y213"/>
    <mergeCell ref="F214:Y214"/>
    <mergeCell ref="F215:Y215"/>
    <mergeCell ref="F216:Y216"/>
    <mergeCell ref="F217:Y217"/>
    <mergeCell ref="F218:Y218"/>
    <mergeCell ref="E219:X219"/>
    <mergeCell ref="D220:W220"/>
    <mergeCell ref="D221:W221"/>
    <mergeCell ref="E222:X222"/>
    <mergeCell ref="F223:Y223"/>
    <mergeCell ref="F224:Y224"/>
    <mergeCell ref="E225:X225"/>
    <mergeCell ref="E226:X226"/>
    <mergeCell ref="F227:Y227"/>
    <mergeCell ref="F228:Y228"/>
    <mergeCell ref="E229:X229"/>
    <mergeCell ref="E230:X230"/>
    <mergeCell ref="F231:Y231"/>
    <mergeCell ref="F232:Y232"/>
    <mergeCell ref="F233:Y233"/>
    <mergeCell ref="E234:X234"/>
    <mergeCell ref="E235:X235"/>
    <mergeCell ref="F236:Y236"/>
    <mergeCell ref="F237:Y237"/>
    <mergeCell ref="F238:Y238"/>
    <mergeCell ref="E239:X239"/>
    <mergeCell ref="D240:W240"/>
    <mergeCell ref="D241:W241"/>
    <mergeCell ref="E242:X242"/>
    <mergeCell ref="E243:X243"/>
    <mergeCell ref="E244:X244"/>
    <mergeCell ref="D245:W245"/>
    <mergeCell ref="C246:V246"/>
    <mergeCell ref="B247:U247"/>
  </mergeCells>
  <headerFooter/>
</worksheet>
</file>

<file path=xl/worksheets/sheet7.xml><?xml version="1.0" encoding="utf-8"?>
<worksheet xmlns:r="http://schemas.openxmlformats.org/officeDocument/2006/relationships" xmlns="http://schemas.openxmlformats.org/spreadsheetml/2006/main">
  <dimension ref="A1:Z359"/>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 min="22" max="22" width="9.140625" customWidth="1"/>
    <col min="23" max="23" width="9.140625" customWidth="1"/>
    <col min="24" max="24" width="9.140625" customWidth="1"/>
    <col min="25" max="25" width="9.140625" customWidth="1"/>
    <col min="26" max="26" width="9.140625" customWidth="1"/>
  </cols>
  <sheetData>
    <row r="1" s="1" customFormat="1">
      <c r="A1" s="2" t="s">
        <v>0</v>
      </c>
    </row>
    <row r="2"/>
    <row r="3"/>
    <row r="4"/>
    <row r="5" s="19" customFormat="1">
      <c r="B5" s="23" t="s">
        <v>2348</v>
      </c>
      <c r="C5" s="21"/>
      <c r="D5" s="21"/>
      <c r="E5" s="21"/>
      <c r="F5" s="21"/>
      <c r="G5" s="21"/>
      <c r="H5" s="21"/>
      <c r="I5" s="21"/>
      <c r="J5" s="21"/>
      <c r="K5" s="21"/>
      <c r="L5" s="21"/>
      <c r="M5" s="21"/>
      <c r="N5" s="21"/>
      <c r="O5" s="21"/>
      <c r="P5" s="21"/>
      <c r="Q5" s="21"/>
      <c r="R5" s="21"/>
      <c r="S5" s="21"/>
      <c r="T5" s="21"/>
      <c r="U5" s="21"/>
      <c r="V5" s="21"/>
      <c r="W5" s="21"/>
      <c r="X5" s="21"/>
      <c r="Y5" s="21"/>
      <c r="Z5" s="27"/>
    </row>
    <row r="6" s="19" customFormat="1">
      <c r="B6" s="24" t="s">
        <v>2349</v>
      </c>
      <c r="Z6" s="28"/>
    </row>
    <row r="7" s="19" customFormat="1">
      <c r="B7" s="24" t="s">
        <v>2350</v>
      </c>
      <c r="Z7" s="28"/>
    </row>
    <row r="8" s="19" customFormat="1">
      <c r="B8" s="25"/>
      <c r="C8" s="20" t="s">
        <v>2351</v>
      </c>
      <c r="Z8" s="28"/>
    </row>
    <row r="9" s="19" customFormat="1">
      <c r="B9" s="25"/>
      <c r="C9" s="20" t="s">
        <v>52</v>
      </c>
      <c r="Z9" s="28"/>
    </row>
    <row r="10" s="19" customFormat="1">
      <c r="B10" s="25"/>
      <c r="D10" s="20" t="s">
        <v>2352</v>
      </c>
      <c r="Z10" s="28"/>
    </row>
    <row r="11" s="19" customFormat="1">
      <c r="B11" s="25"/>
      <c r="D11" s="20" t="s">
        <v>2353</v>
      </c>
      <c r="Z11" s="28"/>
    </row>
    <row r="12" s="19" customFormat="1">
      <c r="B12" s="25"/>
      <c r="D12" s="20" t="s">
        <v>2755</v>
      </c>
      <c r="Z12" s="28"/>
    </row>
    <row r="13" s="19" customFormat="1">
      <c r="B13" s="25"/>
      <c r="D13" s="20" t="s">
        <v>2756</v>
      </c>
      <c r="Z13" s="28"/>
    </row>
    <row r="14" s="19" customFormat="1">
      <c r="B14" s="25"/>
      <c r="D14" s="20" t="s">
        <v>2757</v>
      </c>
      <c r="Z14" s="28"/>
    </row>
    <row r="15" s="19" customFormat="1">
      <c r="B15" s="25"/>
      <c r="C15" s="20" t="s">
        <v>2357</v>
      </c>
      <c r="Z15" s="28"/>
    </row>
    <row r="16" s="19" customFormat="1">
      <c r="B16" s="25"/>
      <c r="C16" s="20" t="s">
        <v>54</v>
      </c>
      <c r="Z16" s="28"/>
    </row>
    <row r="17" s="19" customFormat="1">
      <c r="B17" s="25"/>
      <c r="D17" s="20" t="s">
        <v>88</v>
      </c>
      <c r="Z17" s="28"/>
    </row>
    <row r="18" s="19" customFormat="1">
      <c r="B18" s="25"/>
      <c r="E18" s="20" t="s">
        <v>2358</v>
      </c>
      <c r="Z18" s="28"/>
    </row>
    <row r="19" s="19" customFormat="1">
      <c r="B19" s="25"/>
      <c r="E19" s="20" t="s">
        <v>2758</v>
      </c>
      <c r="Z19" s="28"/>
    </row>
    <row r="20" s="19" customFormat="1">
      <c r="B20" s="25"/>
      <c r="E20" s="20" t="s">
        <v>2362</v>
      </c>
      <c r="Z20" s="28"/>
    </row>
    <row r="21" s="19" customFormat="1">
      <c r="B21" s="25"/>
      <c r="D21" s="20" t="s">
        <v>2364</v>
      </c>
      <c r="Z21" s="28"/>
    </row>
    <row r="22" s="19" customFormat="1">
      <c r="B22" s="25"/>
      <c r="D22" s="20" t="s">
        <v>90</v>
      </c>
      <c r="Z22" s="28"/>
    </row>
    <row r="23" s="19" customFormat="1">
      <c r="B23" s="25"/>
      <c r="E23" s="20" t="s">
        <v>2759</v>
      </c>
      <c r="Z23" s="28"/>
    </row>
    <row r="24" s="19" customFormat="1">
      <c r="B24" s="25"/>
      <c r="E24" s="20" t="s">
        <v>2760</v>
      </c>
      <c r="Z24" s="28"/>
    </row>
    <row r="25" s="19" customFormat="1">
      <c r="B25" s="25"/>
      <c r="E25" s="20" t="s">
        <v>2761</v>
      </c>
      <c r="Z25" s="28"/>
    </row>
    <row r="26" s="19" customFormat="1">
      <c r="B26" s="25"/>
      <c r="E26" s="20" t="s">
        <v>2520</v>
      </c>
      <c r="Z26" s="28"/>
    </row>
    <row r="27" s="19" customFormat="1">
      <c r="B27" s="25"/>
      <c r="E27" s="20" t="s">
        <v>2762</v>
      </c>
      <c r="Z27" s="28"/>
    </row>
    <row r="28" s="19" customFormat="1">
      <c r="B28" s="25"/>
      <c r="E28" s="20" t="s">
        <v>2706</v>
      </c>
      <c r="Z28" s="28"/>
    </row>
    <row r="29" s="19" customFormat="1">
      <c r="B29" s="25"/>
      <c r="E29" s="20" t="s">
        <v>2371</v>
      </c>
      <c r="Z29" s="28"/>
    </row>
    <row r="30" s="19" customFormat="1">
      <c r="B30" s="25"/>
      <c r="E30" s="20" t="s">
        <v>2763</v>
      </c>
      <c r="Z30" s="28"/>
    </row>
    <row r="31" s="19" customFormat="1">
      <c r="B31" s="25"/>
      <c r="E31" s="20" t="s">
        <v>2764</v>
      </c>
      <c r="Z31" s="28"/>
    </row>
    <row r="32" s="19" customFormat="1">
      <c r="B32" s="25"/>
      <c r="E32" s="20" t="s">
        <v>2707</v>
      </c>
      <c r="Z32" s="28"/>
    </row>
    <row r="33" s="19" customFormat="1">
      <c r="B33" s="25"/>
      <c r="E33" s="20" t="s">
        <v>2708</v>
      </c>
      <c r="Z33" s="28"/>
    </row>
    <row r="34" s="19" customFormat="1">
      <c r="B34" s="25"/>
      <c r="E34" s="20" t="s">
        <v>2765</v>
      </c>
      <c r="Z34" s="28"/>
    </row>
    <row r="35" s="19" customFormat="1">
      <c r="B35" s="25"/>
      <c r="E35" s="20" t="s">
        <v>374</v>
      </c>
      <c r="Z35" s="28"/>
    </row>
    <row r="36" s="19" customFormat="1">
      <c r="B36" s="25"/>
      <c r="F36" s="20" t="s">
        <v>2766</v>
      </c>
      <c r="Z36" s="28"/>
    </row>
    <row r="37" s="19" customFormat="1">
      <c r="B37" s="25"/>
      <c r="E37" s="20" t="s">
        <v>2387</v>
      </c>
      <c r="Z37" s="28"/>
    </row>
    <row r="38" s="19" customFormat="1">
      <c r="B38" s="25"/>
      <c r="D38" s="20" t="s">
        <v>2388</v>
      </c>
      <c r="Z38" s="28"/>
    </row>
    <row r="39" s="19" customFormat="1">
      <c r="B39" s="25"/>
      <c r="D39" s="20" t="s">
        <v>92</v>
      </c>
      <c r="Z39" s="28"/>
    </row>
    <row r="40" s="19" customFormat="1">
      <c r="B40" s="25"/>
      <c r="E40" s="20" t="s">
        <v>2767</v>
      </c>
      <c r="Z40" s="28"/>
    </row>
    <row r="41" s="19" customFormat="1">
      <c r="B41" s="25"/>
      <c r="F41" s="20" t="s">
        <v>2768</v>
      </c>
      <c r="Z41" s="28"/>
    </row>
    <row r="42" s="19" customFormat="1">
      <c r="B42" s="25"/>
      <c r="F42" s="20" t="s">
        <v>423</v>
      </c>
      <c r="Z42" s="28"/>
    </row>
    <row r="43" s="19" customFormat="1">
      <c r="B43" s="25"/>
      <c r="G43" s="20" t="s">
        <v>2769</v>
      </c>
      <c r="Z43" s="28"/>
    </row>
    <row r="44" s="19" customFormat="1">
      <c r="B44" s="25"/>
      <c r="G44" s="20" t="s">
        <v>2770</v>
      </c>
      <c r="Z44" s="28"/>
    </row>
    <row r="45" s="19" customFormat="1">
      <c r="B45" s="25"/>
      <c r="G45" s="20" t="s">
        <v>2771</v>
      </c>
      <c r="Z45" s="28"/>
    </row>
    <row r="46" s="19" customFormat="1">
      <c r="B46" s="25"/>
      <c r="G46" s="20" t="s">
        <v>2772</v>
      </c>
      <c r="Z46" s="28"/>
    </row>
    <row r="47" s="19" customFormat="1">
      <c r="B47" s="25"/>
      <c r="F47" s="20" t="s">
        <v>2773</v>
      </c>
      <c r="Z47" s="28"/>
    </row>
    <row r="48" s="19" customFormat="1">
      <c r="B48" s="25"/>
      <c r="E48" s="20" t="s">
        <v>2774</v>
      </c>
      <c r="Z48" s="28"/>
    </row>
    <row r="49" s="19" customFormat="1">
      <c r="B49" s="25"/>
      <c r="D49" s="20" t="s">
        <v>2775</v>
      </c>
      <c r="Z49" s="28"/>
    </row>
    <row r="50" s="19" customFormat="1">
      <c r="B50" s="25"/>
      <c r="D50" s="20" t="s">
        <v>96</v>
      </c>
      <c r="Z50" s="28"/>
    </row>
    <row r="51" s="19" customFormat="1">
      <c r="B51" s="25"/>
      <c r="E51" s="20" t="s">
        <v>2389</v>
      </c>
      <c r="Z51" s="28"/>
    </row>
    <row r="52" s="19" customFormat="1">
      <c r="B52" s="25"/>
      <c r="F52" s="20" t="s">
        <v>2626</v>
      </c>
      <c r="Z52" s="28"/>
    </row>
    <row r="53" s="19" customFormat="1">
      <c r="B53" s="25"/>
      <c r="F53" s="20" t="s">
        <v>2776</v>
      </c>
      <c r="Z53" s="28"/>
    </row>
    <row r="54" s="19" customFormat="1">
      <c r="B54" s="25"/>
      <c r="E54" s="20" t="s">
        <v>2397</v>
      </c>
      <c r="Z54" s="28"/>
    </row>
    <row r="55" s="19" customFormat="1">
      <c r="B55" s="25"/>
      <c r="D55" s="20" t="s">
        <v>2398</v>
      </c>
      <c r="Z55" s="28"/>
    </row>
    <row r="56" s="19" customFormat="1">
      <c r="B56" s="25"/>
      <c r="D56" s="20" t="s">
        <v>98</v>
      </c>
      <c r="Z56" s="28"/>
    </row>
    <row r="57" s="19" customFormat="1">
      <c r="B57" s="25"/>
      <c r="E57" s="20" t="s">
        <v>2399</v>
      </c>
      <c r="Z57" s="28"/>
    </row>
    <row r="58" s="19" customFormat="1">
      <c r="B58" s="25"/>
      <c r="E58" s="20" t="s">
        <v>2400</v>
      </c>
      <c r="Z58" s="28"/>
    </row>
    <row r="59" s="19" customFormat="1">
      <c r="B59" s="25"/>
      <c r="E59" s="20" t="s">
        <v>2401</v>
      </c>
      <c r="Z59" s="28"/>
    </row>
    <row r="60" s="19" customFormat="1">
      <c r="B60" s="25"/>
      <c r="E60" s="20" t="s">
        <v>2402</v>
      </c>
      <c r="Z60" s="28"/>
    </row>
    <row r="61" s="19" customFormat="1">
      <c r="B61" s="25"/>
      <c r="E61" s="20" t="s">
        <v>2403</v>
      </c>
      <c r="Z61" s="28"/>
    </row>
    <row r="62" s="19" customFormat="1">
      <c r="B62" s="25"/>
      <c r="E62" s="20" t="s">
        <v>2404</v>
      </c>
      <c r="Z62" s="28"/>
    </row>
    <row r="63" s="19" customFormat="1">
      <c r="B63" s="25"/>
      <c r="E63" s="20" t="s">
        <v>2777</v>
      </c>
      <c r="Z63" s="28"/>
    </row>
    <row r="64" s="19" customFormat="1">
      <c r="B64" s="25"/>
      <c r="E64" s="20" t="s">
        <v>2778</v>
      </c>
      <c r="Z64" s="28"/>
    </row>
    <row r="65" s="19" customFormat="1">
      <c r="B65" s="25"/>
      <c r="E65" s="20" t="s">
        <v>2634</v>
      </c>
      <c r="Z65" s="28"/>
    </row>
    <row r="66" s="19" customFormat="1">
      <c r="B66" s="25"/>
      <c r="E66" s="20" t="s">
        <v>2779</v>
      </c>
      <c r="Z66" s="28"/>
    </row>
    <row r="67" s="19" customFormat="1">
      <c r="B67" s="25"/>
      <c r="E67" s="20" t="s">
        <v>2409</v>
      </c>
      <c r="Z67" s="28"/>
    </row>
    <row r="68" s="19" customFormat="1">
      <c r="B68" s="25"/>
      <c r="E68" s="20" t="s">
        <v>2410</v>
      </c>
      <c r="Z68" s="28"/>
    </row>
    <row r="69" s="19" customFormat="1">
      <c r="B69" s="25"/>
      <c r="E69" s="20" t="s">
        <v>2443</v>
      </c>
      <c r="Z69" s="28"/>
    </row>
    <row r="70" s="19" customFormat="1">
      <c r="B70" s="25"/>
      <c r="E70" s="20" t="s">
        <v>2663</v>
      </c>
      <c r="Z70" s="28"/>
    </row>
    <row r="71" s="19" customFormat="1">
      <c r="B71" s="25"/>
      <c r="E71" s="20" t="s">
        <v>2780</v>
      </c>
      <c r="Z71" s="28"/>
    </row>
    <row r="72" s="19" customFormat="1">
      <c r="B72" s="25"/>
      <c r="E72" s="20" t="s">
        <v>2781</v>
      </c>
      <c r="Z72" s="28"/>
    </row>
    <row r="73" s="19" customFormat="1">
      <c r="B73" s="25"/>
      <c r="E73" s="20" t="s">
        <v>2782</v>
      </c>
      <c r="Z73" s="28"/>
    </row>
    <row r="74" s="19" customFormat="1">
      <c r="B74" s="25"/>
      <c r="E74" s="20" t="s">
        <v>2783</v>
      </c>
      <c r="Z74" s="28"/>
    </row>
    <row r="75" s="19" customFormat="1">
      <c r="B75" s="25"/>
      <c r="E75" s="20" t="s">
        <v>2784</v>
      </c>
      <c r="Z75" s="28"/>
    </row>
    <row r="76" s="19" customFormat="1">
      <c r="B76" s="25"/>
      <c r="E76" s="20" t="s">
        <v>2785</v>
      </c>
      <c r="Z76" s="28"/>
    </row>
    <row r="77" s="19" customFormat="1">
      <c r="B77" s="25"/>
      <c r="E77" s="20" t="s">
        <v>2786</v>
      </c>
      <c r="Z77" s="28"/>
    </row>
    <row r="78" s="19" customFormat="1">
      <c r="B78" s="25"/>
      <c r="E78" s="20" t="s">
        <v>2742</v>
      </c>
      <c r="Z78" s="28"/>
    </row>
    <row r="79" s="19" customFormat="1">
      <c r="B79" s="25"/>
      <c r="E79" s="20" t="s">
        <v>2787</v>
      </c>
      <c r="Z79" s="28"/>
    </row>
    <row r="80" s="19" customFormat="1">
      <c r="B80" s="25"/>
      <c r="E80" s="20" t="s">
        <v>2564</v>
      </c>
      <c r="Z80" s="28"/>
    </row>
    <row r="81" s="19" customFormat="1">
      <c r="B81" s="25"/>
      <c r="D81" s="20" t="s">
        <v>2426</v>
      </c>
      <c r="Z81" s="28"/>
    </row>
    <row r="82" s="19" customFormat="1">
      <c r="B82" s="25"/>
      <c r="D82" s="20" t="s">
        <v>100</v>
      </c>
      <c r="Z82" s="28"/>
    </row>
    <row r="83" s="19" customFormat="1">
      <c r="B83" s="25"/>
      <c r="E83" s="20" t="s">
        <v>2788</v>
      </c>
      <c r="Z83" s="28"/>
    </row>
    <row r="84" s="19" customFormat="1">
      <c r="B84" s="25"/>
      <c r="E84" s="20" t="s">
        <v>2789</v>
      </c>
      <c r="Z84" s="28"/>
    </row>
    <row r="85" s="19" customFormat="1">
      <c r="B85" s="25"/>
      <c r="E85" s="20" t="s">
        <v>2790</v>
      </c>
      <c r="Z85" s="28"/>
    </row>
    <row r="86" s="19" customFormat="1">
      <c r="B86" s="25"/>
      <c r="E86" s="20" t="s">
        <v>2791</v>
      </c>
      <c r="Z86" s="28"/>
    </row>
    <row r="87" s="19" customFormat="1">
      <c r="B87" s="25"/>
      <c r="E87" s="20" t="s">
        <v>2792</v>
      </c>
      <c r="Z87" s="28"/>
    </row>
    <row r="88" s="19" customFormat="1">
      <c r="B88" s="25"/>
      <c r="E88" s="20" t="s">
        <v>2793</v>
      </c>
      <c r="Z88" s="28"/>
    </row>
    <row r="89" s="19" customFormat="1">
      <c r="B89" s="25"/>
      <c r="E89" s="20" t="s">
        <v>2794</v>
      </c>
      <c r="Z89" s="28"/>
    </row>
    <row r="90" s="19" customFormat="1">
      <c r="B90" s="25"/>
      <c r="E90" s="20" t="s">
        <v>2795</v>
      </c>
      <c r="Z90" s="28"/>
    </row>
    <row r="91" s="19" customFormat="1">
      <c r="B91" s="25"/>
      <c r="E91" s="20" t="s">
        <v>2796</v>
      </c>
      <c r="Z91" s="28"/>
    </row>
    <row r="92" s="19" customFormat="1">
      <c r="B92" s="25"/>
      <c r="E92" s="20" t="s">
        <v>2797</v>
      </c>
      <c r="Z92" s="28"/>
    </row>
    <row r="93" s="19" customFormat="1">
      <c r="B93" s="25"/>
      <c r="E93" s="20" t="s">
        <v>2798</v>
      </c>
      <c r="Z93" s="28"/>
    </row>
    <row r="94" s="19" customFormat="1">
      <c r="B94" s="25"/>
      <c r="E94" s="20" t="s">
        <v>2799</v>
      </c>
      <c r="Z94" s="28"/>
    </row>
    <row r="95" s="19" customFormat="1">
      <c r="B95" s="25"/>
      <c r="E95" s="20" t="s">
        <v>2800</v>
      </c>
      <c r="Z95" s="28"/>
    </row>
    <row r="96" s="19" customFormat="1">
      <c r="B96" s="25"/>
      <c r="E96" s="20" t="s">
        <v>2801</v>
      </c>
      <c r="Z96" s="28"/>
    </row>
    <row r="97" s="19" customFormat="1">
      <c r="B97" s="25"/>
      <c r="E97" s="20" t="s">
        <v>2802</v>
      </c>
      <c r="Z97" s="28"/>
    </row>
    <row r="98" s="19" customFormat="1">
      <c r="B98" s="25"/>
      <c r="E98" s="20" t="s">
        <v>2418</v>
      </c>
      <c r="Z98" s="28"/>
    </row>
    <row r="99" s="19" customFormat="1">
      <c r="B99" s="25"/>
      <c r="E99" s="20" t="s">
        <v>2803</v>
      </c>
      <c r="Z99" s="28"/>
    </row>
    <row r="100" s="19" customFormat="1">
      <c r="B100" s="25"/>
      <c r="E100" s="20" t="s">
        <v>2804</v>
      </c>
      <c r="Z100" s="28"/>
    </row>
    <row r="101" s="19" customFormat="1">
      <c r="B101" s="25"/>
      <c r="E101" s="20" t="s">
        <v>2805</v>
      </c>
      <c r="Z101" s="28"/>
    </row>
    <row r="102" s="19" customFormat="1">
      <c r="B102" s="25"/>
      <c r="E102" s="20" t="s">
        <v>2806</v>
      </c>
      <c r="Z102" s="28"/>
    </row>
    <row r="103" s="19" customFormat="1">
      <c r="B103" s="25"/>
      <c r="E103" s="20" t="s">
        <v>2807</v>
      </c>
      <c r="Z103" s="28"/>
    </row>
    <row r="104" s="19" customFormat="1">
      <c r="B104" s="25"/>
      <c r="D104" s="20" t="s">
        <v>2808</v>
      </c>
      <c r="Z104" s="28"/>
    </row>
    <row r="105" s="19" customFormat="1">
      <c r="B105" s="25"/>
      <c r="D105" s="20" t="s">
        <v>122</v>
      </c>
      <c r="Z105" s="28"/>
    </row>
    <row r="106" s="19" customFormat="1">
      <c r="B106" s="25"/>
      <c r="E106" s="20" t="s">
        <v>2457</v>
      </c>
      <c r="Z106" s="28"/>
    </row>
    <row r="107" s="19" customFormat="1">
      <c r="B107" s="25"/>
      <c r="F107" s="20" t="s">
        <v>2458</v>
      </c>
      <c r="Z107" s="28"/>
    </row>
    <row r="108" s="19" customFormat="1">
      <c r="B108" s="25"/>
      <c r="F108" s="20" t="s">
        <v>2809</v>
      </c>
      <c r="Z108" s="28"/>
    </row>
    <row r="109" s="19" customFormat="1">
      <c r="B109" s="25"/>
      <c r="E109" s="20" t="s">
        <v>2460</v>
      </c>
      <c r="Z109" s="28"/>
    </row>
    <row r="110" s="19" customFormat="1">
      <c r="B110" s="25"/>
      <c r="D110" s="20" t="s">
        <v>2461</v>
      </c>
      <c r="Z110" s="28"/>
    </row>
    <row r="111" s="19" customFormat="1">
      <c r="B111" s="25"/>
      <c r="D111" s="20" t="s">
        <v>126</v>
      </c>
      <c r="Z111" s="28"/>
    </row>
    <row r="112" s="19" customFormat="1">
      <c r="B112" s="25"/>
      <c r="E112" s="20" t="s">
        <v>2462</v>
      </c>
      <c r="Z112" s="28"/>
    </row>
    <row r="113" s="19" customFormat="1">
      <c r="B113" s="25"/>
      <c r="F113" s="20" t="s">
        <v>2810</v>
      </c>
      <c r="Z113" s="28"/>
    </row>
    <row r="114" s="19" customFormat="1">
      <c r="B114" s="25"/>
      <c r="F114" s="20" t="s">
        <v>2502</v>
      </c>
      <c r="Z114" s="28"/>
    </row>
    <row r="115" s="19" customFormat="1">
      <c r="B115" s="25"/>
      <c r="F115" s="20" t="s">
        <v>2464</v>
      </c>
      <c r="Z115" s="28"/>
    </row>
    <row r="116" s="19" customFormat="1">
      <c r="B116" s="25"/>
      <c r="F116" s="20" t="s">
        <v>2465</v>
      </c>
      <c r="Z116" s="28"/>
    </row>
    <row r="117" s="19" customFormat="1">
      <c r="B117" s="25"/>
      <c r="F117" s="20" t="s">
        <v>2580</v>
      </c>
      <c r="Z117" s="28"/>
    </row>
    <row r="118" s="19" customFormat="1">
      <c r="B118" s="25"/>
      <c r="F118" s="20" t="s">
        <v>2811</v>
      </c>
      <c r="Z118" s="28"/>
    </row>
    <row r="119" s="19" customFormat="1">
      <c r="B119" s="25"/>
      <c r="F119" s="20" t="s">
        <v>2468</v>
      </c>
      <c r="Z119" s="28"/>
    </row>
    <row r="120" s="19" customFormat="1">
      <c r="B120" s="25"/>
      <c r="F120" s="20" t="s">
        <v>2582</v>
      </c>
      <c r="Z120" s="28"/>
    </row>
    <row r="121" s="19" customFormat="1">
      <c r="B121" s="25"/>
      <c r="F121" s="20" t="s">
        <v>2679</v>
      </c>
      <c r="Z121" s="28"/>
    </row>
    <row r="122" s="19" customFormat="1">
      <c r="B122" s="25"/>
      <c r="F122" s="20" t="s">
        <v>2584</v>
      </c>
      <c r="Z122" s="28"/>
    </row>
    <row r="123" s="19" customFormat="1">
      <c r="B123" s="25"/>
      <c r="F123" s="20" t="s">
        <v>2472</v>
      </c>
      <c r="Z123" s="28"/>
    </row>
    <row r="124" s="19" customFormat="1">
      <c r="B124" s="25"/>
      <c r="F124" s="20" t="s">
        <v>2585</v>
      </c>
      <c r="Z124" s="28"/>
    </row>
    <row r="125" s="19" customFormat="1">
      <c r="B125" s="25"/>
      <c r="F125" s="20" t="s">
        <v>2586</v>
      </c>
      <c r="Z125" s="28"/>
    </row>
    <row r="126" s="19" customFormat="1">
      <c r="B126" s="25"/>
      <c r="F126" s="20" t="s">
        <v>2591</v>
      </c>
      <c r="Z126" s="28"/>
    </row>
    <row r="127" s="19" customFormat="1">
      <c r="B127" s="25"/>
      <c r="F127" s="20" t="s">
        <v>2590</v>
      </c>
      <c r="Z127" s="28"/>
    </row>
    <row r="128" s="19" customFormat="1">
      <c r="B128" s="25"/>
      <c r="E128" s="20" t="s">
        <v>2477</v>
      </c>
      <c r="Z128" s="28"/>
    </row>
    <row r="129" s="19" customFormat="1">
      <c r="B129" s="25"/>
      <c r="E129" s="20" t="s">
        <v>2462</v>
      </c>
      <c r="Z129" s="28"/>
    </row>
    <row r="130" s="19" customFormat="1">
      <c r="B130" s="25"/>
      <c r="F130" s="20" t="s">
        <v>2810</v>
      </c>
      <c r="Z130" s="28"/>
    </row>
    <row r="131" s="19" customFormat="1">
      <c r="B131" s="25"/>
      <c r="F131" s="20" t="s">
        <v>2463</v>
      </c>
      <c r="Z131" s="28"/>
    </row>
    <row r="132" s="19" customFormat="1">
      <c r="B132" s="25"/>
      <c r="F132" s="20" t="s">
        <v>2464</v>
      </c>
      <c r="Z132" s="28"/>
    </row>
    <row r="133" s="19" customFormat="1">
      <c r="B133" s="25"/>
      <c r="F133" s="20" t="s">
        <v>2465</v>
      </c>
      <c r="Z133" s="28"/>
    </row>
    <row r="134" s="19" customFormat="1">
      <c r="B134" s="25"/>
      <c r="F134" s="20" t="s">
        <v>2466</v>
      </c>
      <c r="Z134" s="28"/>
    </row>
    <row r="135" s="19" customFormat="1">
      <c r="B135" s="25"/>
      <c r="F135" s="20" t="s">
        <v>2581</v>
      </c>
      <c r="Z135" s="28"/>
    </row>
    <row r="136" s="19" customFormat="1">
      <c r="B136" s="25"/>
      <c r="F136" s="20" t="s">
        <v>2468</v>
      </c>
      <c r="Z136" s="28"/>
    </row>
    <row r="137" s="19" customFormat="1">
      <c r="B137" s="25"/>
      <c r="F137" s="20" t="s">
        <v>2582</v>
      </c>
      <c r="Z137" s="28"/>
    </row>
    <row r="138" s="19" customFormat="1">
      <c r="B138" s="25"/>
      <c r="F138" s="20" t="s">
        <v>2679</v>
      </c>
      <c r="Z138" s="28"/>
    </row>
    <row r="139" s="19" customFormat="1">
      <c r="B139" s="25"/>
      <c r="F139" s="20" t="s">
        <v>2584</v>
      </c>
      <c r="Z139" s="28"/>
    </row>
    <row r="140" s="19" customFormat="1">
      <c r="B140" s="25"/>
      <c r="F140" s="20" t="s">
        <v>2472</v>
      </c>
      <c r="Z140" s="28"/>
    </row>
    <row r="141" s="19" customFormat="1">
      <c r="B141" s="25"/>
      <c r="F141" s="20" t="s">
        <v>2585</v>
      </c>
      <c r="Z141" s="28"/>
    </row>
    <row r="142" s="19" customFormat="1">
      <c r="B142" s="25"/>
      <c r="F142" s="20" t="s">
        <v>2586</v>
      </c>
      <c r="Z142" s="28"/>
    </row>
    <row r="143" s="19" customFormat="1">
      <c r="B143" s="25"/>
      <c r="F143" s="20" t="s">
        <v>2475</v>
      </c>
      <c r="Z143" s="28"/>
    </row>
    <row r="144" s="19" customFormat="1">
      <c r="B144" s="25"/>
      <c r="F144" s="20" t="s">
        <v>2476</v>
      </c>
      <c r="Z144" s="28"/>
    </row>
    <row r="145" s="19" customFormat="1">
      <c r="B145" s="25"/>
      <c r="E145" s="20" t="s">
        <v>2477</v>
      </c>
      <c r="Z145" s="28"/>
    </row>
    <row r="146" s="19" customFormat="1">
      <c r="B146" s="25"/>
      <c r="E146" s="20" t="s">
        <v>2462</v>
      </c>
      <c r="Z146" s="28"/>
    </row>
    <row r="147" s="19" customFormat="1">
      <c r="B147" s="25"/>
      <c r="F147" s="20" t="s">
        <v>2812</v>
      </c>
      <c r="Z147" s="28"/>
    </row>
    <row r="148" s="19" customFormat="1">
      <c r="B148" s="25"/>
      <c r="F148" s="20" t="s">
        <v>2478</v>
      </c>
      <c r="Z148" s="28"/>
    </row>
    <row r="149" s="19" customFormat="1">
      <c r="B149" s="25"/>
      <c r="F149" s="20" t="s">
        <v>2464</v>
      </c>
      <c r="Z149" s="28"/>
    </row>
    <row r="150" s="19" customFormat="1">
      <c r="B150" s="25"/>
      <c r="F150" s="20" t="s">
        <v>2465</v>
      </c>
      <c r="Z150" s="28"/>
    </row>
    <row r="151" s="19" customFormat="1">
      <c r="B151" s="25"/>
      <c r="F151" s="20" t="s">
        <v>2466</v>
      </c>
      <c r="Z151" s="28"/>
    </row>
    <row r="152" s="19" customFormat="1">
      <c r="B152" s="25"/>
      <c r="F152" s="20" t="s">
        <v>2811</v>
      </c>
      <c r="Z152" s="28"/>
    </row>
    <row r="153" s="19" customFormat="1">
      <c r="B153" s="25"/>
      <c r="F153" s="20" t="s">
        <v>2468</v>
      </c>
      <c r="Z153" s="28"/>
    </row>
    <row r="154" s="19" customFormat="1">
      <c r="B154" s="25"/>
      <c r="F154" s="20" t="s">
        <v>2582</v>
      </c>
      <c r="Z154" s="28"/>
    </row>
    <row r="155" s="19" customFormat="1">
      <c r="B155" s="25"/>
      <c r="F155" s="20" t="s">
        <v>2583</v>
      </c>
      <c r="Z155" s="28"/>
    </row>
    <row r="156" s="19" customFormat="1">
      <c r="B156" s="25"/>
      <c r="F156" s="20" t="s">
        <v>2471</v>
      </c>
      <c r="Z156" s="28"/>
    </row>
    <row r="157" s="19" customFormat="1">
      <c r="B157" s="25"/>
      <c r="F157" s="20" t="s">
        <v>2472</v>
      </c>
      <c r="Z157" s="28"/>
    </row>
    <row r="158" s="19" customFormat="1">
      <c r="B158" s="25"/>
      <c r="F158" s="20" t="s">
        <v>2585</v>
      </c>
      <c r="Z158" s="28"/>
    </row>
    <row r="159" s="19" customFormat="1">
      <c r="B159" s="25"/>
      <c r="F159" s="20" t="s">
        <v>2586</v>
      </c>
      <c r="Z159" s="28"/>
    </row>
    <row r="160" s="19" customFormat="1">
      <c r="B160" s="25"/>
      <c r="F160" s="20" t="s">
        <v>2475</v>
      </c>
      <c r="Z160" s="28"/>
    </row>
    <row r="161" s="19" customFormat="1">
      <c r="B161" s="25"/>
      <c r="F161" s="20" t="s">
        <v>2476</v>
      </c>
      <c r="Z161" s="28"/>
    </row>
    <row r="162" s="19" customFormat="1">
      <c r="B162" s="25"/>
      <c r="E162" s="20" t="s">
        <v>2477</v>
      </c>
      <c r="Z162" s="28"/>
    </row>
    <row r="163" s="19" customFormat="1">
      <c r="B163" s="25"/>
      <c r="D163" s="20" t="s">
        <v>2479</v>
      </c>
      <c r="Z163" s="28"/>
    </row>
    <row r="164" s="19" customFormat="1">
      <c r="B164" s="25"/>
      <c r="D164" s="20" t="s">
        <v>130</v>
      </c>
      <c r="Z164" s="28"/>
    </row>
    <row r="165" s="19" customFormat="1">
      <c r="B165" s="25"/>
      <c r="E165" s="20" t="s">
        <v>2493</v>
      </c>
      <c r="Z165" s="28"/>
    </row>
    <row r="166" s="19" customFormat="1">
      <c r="B166" s="25"/>
      <c r="F166" s="20" t="s">
        <v>2813</v>
      </c>
      <c r="Z166" s="28"/>
    </row>
    <row r="167" s="19" customFormat="1">
      <c r="B167" s="25"/>
      <c r="F167" s="20" t="s">
        <v>2814</v>
      </c>
      <c r="Z167" s="28"/>
    </row>
    <row r="168" s="19" customFormat="1">
      <c r="B168" s="25"/>
      <c r="F168" s="20" t="s">
        <v>2689</v>
      </c>
      <c r="Z168" s="28"/>
    </row>
    <row r="169" s="19" customFormat="1">
      <c r="B169" s="25"/>
      <c r="E169" s="20" t="s">
        <v>2497</v>
      </c>
      <c r="Z169" s="28"/>
    </row>
    <row r="170" s="19" customFormat="1">
      <c r="B170" s="25"/>
      <c r="E170" s="20" t="s">
        <v>2493</v>
      </c>
      <c r="Z170" s="28"/>
    </row>
    <row r="171" s="19" customFormat="1">
      <c r="B171" s="25"/>
      <c r="F171" s="20" t="s">
        <v>2813</v>
      </c>
      <c r="Z171" s="28"/>
    </row>
    <row r="172" s="19" customFormat="1">
      <c r="B172" s="25"/>
      <c r="F172" s="20" t="s">
        <v>2815</v>
      </c>
      <c r="Z172" s="28"/>
    </row>
    <row r="173" s="19" customFormat="1">
      <c r="B173" s="25"/>
      <c r="F173" s="20" t="s">
        <v>2608</v>
      </c>
      <c r="Z173" s="28"/>
    </row>
    <row r="174" s="19" customFormat="1">
      <c r="B174" s="25"/>
      <c r="E174" s="20" t="s">
        <v>2497</v>
      </c>
      <c r="Z174" s="28"/>
    </row>
    <row r="175" s="19" customFormat="1">
      <c r="B175" s="25"/>
      <c r="D175" s="20" t="s">
        <v>2498</v>
      </c>
      <c r="Z175" s="28"/>
    </row>
    <row r="176" s="19" customFormat="1">
      <c r="B176" s="25"/>
      <c r="D176" s="20" t="s">
        <v>132</v>
      </c>
      <c r="Z176" s="28"/>
    </row>
    <row r="177" s="19" customFormat="1">
      <c r="B177" s="25"/>
      <c r="E177" s="20" t="s">
        <v>2816</v>
      </c>
      <c r="Z177" s="28"/>
    </row>
    <row r="178" s="19" customFormat="1">
      <c r="B178" s="25"/>
      <c r="D178" s="20" t="s">
        <v>2500</v>
      </c>
      <c r="Z178" s="28"/>
    </row>
    <row r="179" s="19" customFormat="1">
      <c r="B179" s="25"/>
      <c r="C179" s="20" t="s">
        <v>2509</v>
      </c>
      <c r="Z179" s="28"/>
    </row>
    <row r="180" s="19" customFormat="1">
      <c r="B180" s="25"/>
      <c r="C180" s="20" t="s">
        <v>54</v>
      </c>
      <c r="Z180" s="28"/>
    </row>
    <row r="181" s="19" customFormat="1">
      <c r="B181" s="25"/>
      <c r="D181" s="20" t="s">
        <v>88</v>
      </c>
      <c r="Z181" s="28"/>
    </row>
    <row r="182" s="19" customFormat="1">
      <c r="B182" s="25"/>
      <c r="E182" s="20" t="s">
        <v>2358</v>
      </c>
      <c r="Z182" s="28"/>
    </row>
    <row r="183" s="19" customFormat="1">
      <c r="B183" s="25"/>
      <c r="E183" s="20" t="s">
        <v>2817</v>
      </c>
      <c r="Z183" s="28"/>
    </row>
    <row r="184" s="19" customFormat="1">
      <c r="B184" s="25"/>
      <c r="E184" s="20" t="s">
        <v>2362</v>
      </c>
      <c r="Z184" s="28"/>
    </row>
    <row r="185" s="19" customFormat="1">
      <c r="B185" s="25"/>
      <c r="D185" s="20" t="s">
        <v>2364</v>
      </c>
      <c r="Z185" s="28"/>
    </row>
    <row r="186" s="19" customFormat="1">
      <c r="B186" s="25"/>
      <c r="D186" s="20" t="s">
        <v>90</v>
      </c>
      <c r="Z186" s="28"/>
    </row>
    <row r="187" s="19" customFormat="1">
      <c r="B187" s="25"/>
      <c r="E187" s="20" t="s">
        <v>2818</v>
      </c>
      <c r="Z187" s="28"/>
    </row>
    <row r="188" s="19" customFormat="1">
      <c r="B188" s="25"/>
      <c r="E188" s="20" t="s">
        <v>2819</v>
      </c>
      <c r="Z188" s="28"/>
    </row>
    <row r="189" s="19" customFormat="1">
      <c r="B189" s="25"/>
      <c r="E189" s="20" t="s">
        <v>2820</v>
      </c>
      <c r="Z189" s="28"/>
    </row>
    <row r="190" s="19" customFormat="1">
      <c r="B190" s="25"/>
      <c r="E190" s="20" t="s">
        <v>2367</v>
      </c>
      <c r="Z190" s="28"/>
    </row>
    <row r="191" s="19" customFormat="1">
      <c r="B191" s="25"/>
      <c r="E191" s="20" t="s">
        <v>2762</v>
      </c>
      <c r="Z191" s="28"/>
    </row>
    <row r="192" s="19" customFormat="1">
      <c r="B192" s="25"/>
      <c r="E192" s="20" t="s">
        <v>2821</v>
      </c>
      <c r="Z192" s="28"/>
    </row>
    <row r="193" s="19" customFormat="1">
      <c r="B193" s="25"/>
      <c r="E193" s="20" t="s">
        <v>2371</v>
      </c>
      <c r="Z193" s="28"/>
    </row>
    <row r="194" s="19" customFormat="1">
      <c r="B194" s="25"/>
      <c r="E194" s="20" t="s">
        <v>2763</v>
      </c>
      <c r="Z194" s="28"/>
    </row>
    <row r="195" s="19" customFormat="1">
      <c r="B195" s="25"/>
      <c r="E195" s="20" t="s">
        <v>2822</v>
      </c>
      <c r="Z195" s="28"/>
    </row>
    <row r="196" s="19" customFormat="1">
      <c r="B196" s="25"/>
      <c r="E196" s="20" t="s">
        <v>2707</v>
      </c>
      <c r="Z196" s="28"/>
    </row>
    <row r="197" s="19" customFormat="1">
      <c r="B197" s="25"/>
      <c r="E197" s="20" t="s">
        <v>2708</v>
      </c>
      <c r="Z197" s="28"/>
    </row>
    <row r="198" s="19" customFormat="1">
      <c r="B198" s="25"/>
      <c r="E198" s="20" t="s">
        <v>2765</v>
      </c>
      <c r="Z198" s="28"/>
    </row>
    <row r="199" s="19" customFormat="1">
      <c r="B199" s="25"/>
      <c r="E199" s="20" t="s">
        <v>374</v>
      </c>
      <c r="Z199" s="28"/>
    </row>
    <row r="200" s="19" customFormat="1">
      <c r="B200" s="25"/>
      <c r="F200" s="20" t="s">
        <v>2766</v>
      </c>
      <c r="Z200" s="28"/>
    </row>
    <row r="201" s="19" customFormat="1">
      <c r="B201" s="25"/>
      <c r="E201" s="20" t="s">
        <v>2387</v>
      </c>
      <c r="Z201" s="28"/>
    </row>
    <row r="202" s="19" customFormat="1">
      <c r="B202" s="25"/>
      <c r="D202" s="20" t="s">
        <v>2388</v>
      </c>
      <c r="Z202" s="28"/>
    </row>
    <row r="203" s="19" customFormat="1">
      <c r="B203" s="25"/>
      <c r="D203" s="20" t="s">
        <v>92</v>
      </c>
      <c r="Z203" s="28"/>
    </row>
    <row r="204" s="19" customFormat="1">
      <c r="B204" s="25"/>
      <c r="E204" s="20" t="s">
        <v>2767</v>
      </c>
      <c r="Z204" s="28"/>
    </row>
    <row r="205" s="19" customFormat="1">
      <c r="B205" s="25"/>
      <c r="F205" s="20" t="s">
        <v>2823</v>
      </c>
      <c r="Z205" s="28"/>
    </row>
    <row r="206" s="19" customFormat="1">
      <c r="B206" s="25"/>
      <c r="F206" s="20" t="s">
        <v>423</v>
      </c>
      <c r="Z206" s="28"/>
    </row>
    <row r="207" s="19" customFormat="1">
      <c r="B207" s="25"/>
      <c r="G207" s="20" t="s">
        <v>2824</v>
      </c>
      <c r="Z207" s="28"/>
    </row>
    <row r="208" s="19" customFormat="1">
      <c r="B208" s="25"/>
      <c r="G208" s="20" t="s">
        <v>2771</v>
      </c>
      <c r="Z208" s="28"/>
    </row>
    <row r="209" s="19" customFormat="1">
      <c r="B209" s="25"/>
      <c r="G209" s="20" t="s">
        <v>2772</v>
      </c>
      <c r="Z209" s="28"/>
    </row>
    <row r="210" s="19" customFormat="1">
      <c r="B210" s="25"/>
      <c r="F210" s="20" t="s">
        <v>2773</v>
      </c>
      <c r="Z210" s="28"/>
    </row>
    <row r="211" s="19" customFormat="1">
      <c r="B211" s="25"/>
      <c r="E211" s="20" t="s">
        <v>2774</v>
      </c>
      <c r="Z211" s="28"/>
    </row>
    <row r="212" s="19" customFormat="1">
      <c r="B212" s="25"/>
      <c r="D212" s="20" t="s">
        <v>2775</v>
      </c>
      <c r="Z212" s="28"/>
    </row>
    <row r="213" s="19" customFormat="1">
      <c r="B213" s="25"/>
      <c r="D213" s="20" t="s">
        <v>96</v>
      </c>
      <c r="Z213" s="28"/>
    </row>
    <row r="214" s="19" customFormat="1">
      <c r="B214" s="25"/>
      <c r="E214" s="20" t="s">
        <v>2389</v>
      </c>
      <c r="Z214" s="28"/>
    </row>
    <row r="215" s="19" customFormat="1">
      <c r="B215" s="25"/>
      <c r="F215" s="20" t="s">
        <v>2825</v>
      </c>
      <c r="Z215" s="28"/>
    </row>
    <row r="216" s="19" customFormat="1">
      <c r="B216" s="25"/>
      <c r="E216" s="20" t="s">
        <v>2397</v>
      </c>
      <c r="Z216" s="28"/>
    </row>
    <row r="217" s="19" customFormat="1">
      <c r="B217" s="25"/>
      <c r="D217" s="20" t="s">
        <v>2398</v>
      </c>
      <c r="Z217" s="28"/>
    </row>
    <row r="218" s="19" customFormat="1">
      <c r="B218" s="25"/>
      <c r="D218" s="20" t="s">
        <v>98</v>
      </c>
      <c r="Z218" s="28"/>
    </row>
    <row r="219" s="19" customFormat="1">
      <c r="B219" s="25"/>
      <c r="E219" s="20" t="s">
        <v>2399</v>
      </c>
      <c r="Z219" s="28"/>
    </row>
    <row r="220" s="19" customFormat="1">
      <c r="B220" s="25"/>
      <c r="E220" s="20" t="s">
        <v>2400</v>
      </c>
      <c r="Z220" s="28"/>
    </row>
    <row r="221" s="19" customFormat="1">
      <c r="B221" s="25"/>
      <c r="E221" s="20" t="s">
        <v>2401</v>
      </c>
      <c r="Z221" s="28"/>
    </row>
    <row r="222" s="19" customFormat="1">
      <c r="B222" s="25"/>
      <c r="E222" s="20" t="s">
        <v>2402</v>
      </c>
      <c r="Z222" s="28"/>
    </row>
    <row r="223" s="19" customFormat="1">
      <c r="B223" s="25"/>
      <c r="E223" s="20" t="s">
        <v>2403</v>
      </c>
      <c r="Z223" s="28"/>
    </row>
    <row r="224" s="19" customFormat="1">
      <c r="B224" s="25"/>
      <c r="E224" s="20" t="s">
        <v>2404</v>
      </c>
      <c r="Z224" s="28"/>
    </row>
    <row r="225" s="19" customFormat="1">
      <c r="B225" s="25"/>
      <c r="E225" s="20" t="s">
        <v>2777</v>
      </c>
      <c r="Z225" s="28"/>
    </row>
    <row r="226" s="19" customFormat="1">
      <c r="B226" s="25"/>
      <c r="E226" s="20" t="s">
        <v>2778</v>
      </c>
      <c r="Z226" s="28"/>
    </row>
    <row r="227" s="19" customFormat="1">
      <c r="B227" s="25"/>
      <c r="E227" s="20" t="s">
        <v>2634</v>
      </c>
      <c r="Z227" s="28"/>
    </row>
    <row r="228" s="19" customFormat="1">
      <c r="B228" s="25"/>
      <c r="E228" s="20" t="s">
        <v>2826</v>
      </c>
      <c r="Z228" s="28"/>
    </row>
    <row r="229" s="19" customFormat="1">
      <c r="B229" s="25"/>
      <c r="E229" s="20" t="s">
        <v>2409</v>
      </c>
      <c r="Z229" s="28"/>
    </row>
    <row r="230" s="19" customFormat="1">
      <c r="B230" s="25"/>
      <c r="E230" s="20" t="s">
        <v>2410</v>
      </c>
      <c r="Z230" s="28"/>
    </row>
    <row r="231" s="19" customFormat="1">
      <c r="B231" s="25"/>
      <c r="E231" s="20" t="s">
        <v>2443</v>
      </c>
      <c r="Z231" s="28"/>
    </row>
    <row r="232" s="19" customFormat="1">
      <c r="B232" s="25"/>
      <c r="E232" s="20" t="s">
        <v>2827</v>
      </c>
      <c r="Z232" s="28"/>
    </row>
    <row r="233" s="19" customFormat="1">
      <c r="B233" s="25"/>
      <c r="E233" s="20" t="s">
        <v>2828</v>
      </c>
      <c r="Z233" s="28"/>
    </row>
    <row r="234" s="19" customFormat="1">
      <c r="B234" s="25"/>
      <c r="E234" s="20" t="s">
        <v>2829</v>
      </c>
      <c r="Z234" s="28"/>
    </row>
    <row r="235" s="19" customFormat="1">
      <c r="B235" s="25"/>
      <c r="E235" s="20" t="s">
        <v>2830</v>
      </c>
      <c r="Z235" s="28"/>
    </row>
    <row r="236" s="19" customFormat="1">
      <c r="B236" s="25"/>
      <c r="E236" s="20" t="s">
        <v>2831</v>
      </c>
      <c r="Z236" s="28"/>
    </row>
    <row r="237" s="19" customFormat="1">
      <c r="B237" s="25"/>
      <c r="E237" s="20" t="s">
        <v>2832</v>
      </c>
      <c r="Z237" s="28"/>
    </row>
    <row r="238" s="19" customFormat="1">
      <c r="B238" s="25"/>
      <c r="E238" s="20" t="s">
        <v>2833</v>
      </c>
      <c r="Z238" s="28"/>
    </row>
    <row r="239" s="19" customFormat="1">
      <c r="B239" s="25"/>
      <c r="E239" s="20" t="s">
        <v>2834</v>
      </c>
      <c r="Z239" s="28"/>
    </row>
    <row r="240" s="19" customFormat="1">
      <c r="B240" s="25"/>
      <c r="E240" s="20" t="s">
        <v>2835</v>
      </c>
      <c r="Z240" s="28"/>
    </row>
    <row r="241" s="19" customFormat="1">
      <c r="B241" s="25"/>
      <c r="E241" s="20" t="s">
        <v>2836</v>
      </c>
      <c r="Z241" s="28"/>
    </row>
    <row r="242" s="19" customFormat="1">
      <c r="B242" s="25"/>
      <c r="E242" s="20" t="s">
        <v>2564</v>
      </c>
      <c r="Z242" s="28"/>
    </row>
    <row r="243" s="19" customFormat="1">
      <c r="B243" s="25"/>
      <c r="D243" s="20" t="s">
        <v>2426</v>
      </c>
      <c r="Z243" s="28"/>
    </row>
    <row r="244" s="19" customFormat="1">
      <c r="B244" s="25"/>
      <c r="D244" s="20" t="s">
        <v>100</v>
      </c>
      <c r="Z244" s="28"/>
    </row>
    <row r="245" s="19" customFormat="1">
      <c r="B245" s="25"/>
      <c r="E245" s="20" t="s">
        <v>2837</v>
      </c>
      <c r="Z245" s="28"/>
    </row>
    <row r="246" s="19" customFormat="1">
      <c r="B246" s="25"/>
      <c r="E246" s="20" t="s">
        <v>2789</v>
      </c>
      <c r="Z246" s="28"/>
    </row>
    <row r="247" s="19" customFormat="1">
      <c r="B247" s="25"/>
      <c r="E247" s="20" t="s">
        <v>2790</v>
      </c>
      <c r="Z247" s="28"/>
    </row>
    <row r="248" s="19" customFormat="1">
      <c r="B248" s="25"/>
      <c r="E248" s="20" t="s">
        <v>2838</v>
      </c>
      <c r="Z248" s="28"/>
    </row>
    <row r="249" s="19" customFormat="1">
      <c r="B249" s="25"/>
      <c r="E249" s="20" t="s">
        <v>2839</v>
      </c>
      <c r="Z249" s="28"/>
    </row>
    <row r="250" s="19" customFormat="1">
      <c r="B250" s="25"/>
      <c r="E250" s="20" t="s">
        <v>2840</v>
      </c>
      <c r="Z250" s="28"/>
    </row>
    <row r="251" s="19" customFormat="1">
      <c r="B251" s="25"/>
      <c r="E251" s="20" t="s">
        <v>2841</v>
      </c>
      <c r="Z251" s="28"/>
    </row>
    <row r="252" s="19" customFormat="1">
      <c r="B252" s="25"/>
      <c r="E252" s="20" t="s">
        <v>2842</v>
      </c>
      <c r="Z252" s="28"/>
    </row>
    <row r="253" s="19" customFormat="1">
      <c r="B253" s="25"/>
      <c r="E253" s="20" t="s">
        <v>2843</v>
      </c>
      <c r="Z253" s="28"/>
    </row>
    <row r="254" s="19" customFormat="1">
      <c r="B254" s="25"/>
      <c r="E254" s="20" t="s">
        <v>2797</v>
      </c>
      <c r="Z254" s="28"/>
    </row>
    <row r="255" s="19" customFormat="1">
      <c r="B255" s="25"/>
      <c r="E255" s="20" t="s">
        <v>2844</v>
      </c>
      <c r="Z255" s="28"/>
    </row>
    <row r="256" s="19" customFormat="1">
      <c r="B256" s="25"/>
      <c r="E256" s="20" t="s">
        <v>2845</v>
      </c>
      <c r="Z256" s="28"/>
    </row>
    <row r="257" s="19" customFormat="1">
      <c r="B257" s="25"/>
      <c r="E257" s="20" t="s">
        <v>2846</v>
      </c>
      <c r="Z257" s="28"/>
    </row>
    <row r="258" s="19" customFormat="1">
      <c r="B258" s="25"/>
      <c r="E258" s="20" t="s">
        <v>2847</v>
      </c>
      <c r="Z258" s="28"/>
    </row>
    <row r="259" s="19" customFormat="1">
      <c r="B259" s="25"/>
      <c r="E259" s="20" t="s">
        <v>2848</v>
      </c>
      <c r="Z259" s="28"/>
    </row>
    <row r="260" s="19" customFormat="1">
      <c r="B260" s="25"/>
      <c r="E260" s="20" t="s">
        <v>2830</v>
      </c>
      <c r="Z260" s="28"/>
    </row>
    <row r="261" s="19" customFormat="1">
      <c r="B261" s="25"/>
      <c r="E261" s="20" t="s">
        <v>2849</v>
      </c>
      <c r="Z261" s="28"/>
    </row>
    <row r="262" s="19" customFormat="1">
      <c r="B262" s="25"/>
      <c r="E262" s="20" t="s">
        <v>2804</v>
      </c>
      <c r="Z262" s="28"/>
    </row>
    <row r="263" s="19" customFormat="1">
      <c r="B263" s="25"/>
      <c r="E263" s="20" t="s">
        <v>2805</v>
      </c>
      <c r="Z263" s="28"/>
    </row>
    <row r="264" s="19" customFormat="1">
      <c r="B264" s="25"/>
      <c r="E264" s="20" t="s">
        <v>2806</v>
      </c>
      <c r="Z264" s="28"/>
    </row>
    <row r="265" s="19" customFormat="1">
      <c r="B265" s="25"/>
      <c r="E265" s="20" t="s">
        <v>2850</v>
      </c>
      <c r="Z265" s="28"/>
    </row>
    <row r="266" s="19" customFormat="1">
      <c r="B266" s="25"/>
      <c r="D266" s="20" t="s">
        <v>2808</v>
      </c>
      <c r="Z266" s="28"/>
    </row>
    <row r="267" s="19" customFormat="1">
      <c r="B267" s="25"/>
      <c r="D267" s="20" t="s">
        <v>122</v>
      </c>
      <c r="Z267" s="28"/>
    </row>
    <row r="268" s="19" customFormat="1">
      <c r="B268" s="25"/>
      <c r="E268" s="20" t="s">
        <v>2457</v>
      </c>
      <c r="Z268" s="28"/>
    </row>
    <row r="269" s="19" customFormat="1">
      <c r="B269" s="25"/>
      <c r="F269" s="20" t="s">
        <v>2458</v>
      </c>
      <c r="Z269" s="28"/>
    </row>
    <row r="270" s="19" customFormat="1">
      <c r="B270" s="25"/>
      <c r="F270" s="20" t="s">
        <v>2851</v>
      </c>
      <c r="Z270" s="28"/>
    </row>
    <row r="271" s="19" customFormat="1">
      <c r="B271" s="25"/>
      <c r="E271" s="20" t="s">
        <v>2460</v>
      </c>
      <c r="Z271" s="28"/>
    </row>
    <row r="272" s="19" customFormat="1">
      <c r="B272" s="25"/>
      <c r="D272" s="20" t="s">
        <v>2461</v>
      </c>
      <c r="Z272" s="28"/>
    </row>
    <row r="273" s="19" customFormat="1">
      <c r="B273" s="25"/>
      <c r="D273" s="20" t="s">
        <v>126</v>
      </c>
      <c r="Z273" s="28"/>
    </row>
    <row r="274" s="19" customFormat="1">
      <c r="B274" s="25"/>
      <c r="E274" s="20" t="s">
        <v>2462</v>
      </c>
      <c r="Z274" s="28"/>
    </row>
    <row r="275" s="19" customFormat="1">
      <c r="B275" s="25"/>
      <c r="F275" s="20" t="s">
        <v>2852</v>
      </c>
      <c r="Z275" s="28"/>
    </row>
    <row r="276" s="19" customFormat="1">
      <c r="B276" s="25"/>
      <c r="F276" s="20" t="s">
        <v>2478</v>
      </c>
      <c r="Z276" s="28"/>
    </row>
    <row r="277" s="19" customFormat="1">
      <c r="B277" s="25"/>
      <c r="F277" s="20" t="s">
        <v>2464</v>
      </c>
      <c r="Z277" s="28"/>
    </row>
    <row r="278" s="19" customFormat="1">
      <c r="B278" s="25"/>
      <c r="F278" s="20" t="s">
        <v>2465</v>
      </c>
      <c r="Z278" s="28"/>
    </row>
    <row r="279" s="19" customFormat="1">
      <c r="B279" s="25"/>
      <c r="F279" s="20" t="s">
        <v>2580</v>
      </c>
      <c r="Z279" s="28"/>
    </row>
    <row r="280" s="19" customFormat="1">
      <c r="B280" s="25"/>
      <c r="F280" s="20" t="s">
        <v>2581</v>
      </c>
      <c r="Z280" s="28"/>
    </row>
    <row r="281" s="19" customFormat="1">
      <c r="B281" s="25"/>
      <c r="F281" s="20" t="s">
        <v>2468</v>
      </c>
      <c r="Z281" s="28"/>
    </row>
    <row r="282" s="19" customFormat="1">
      <c r="B282" s="25"/>
      <c r="F282" s="20" t="s">
        <v>2582</v>
      </c>
      <c r="Z282" s="28"/>
    </row>
    <row r="283" s="19" customFormat="1">
      <c r="B283" s="25"/>
      <c r="F283" s="20" t="s">
        <v>2679</v>
      </c>
      <c r="Z283" s="28"/>
    </row>
    <row r="284" s="19" customFormat="1">
      <c r="B284" s="25"/>
      <c r="F284" s="20" t="s">
        <v>2471</v>
      </c>
      <c r="Z284" s="28"/>
    </row>
    <row r="285" s="19" customFormat="1">
      <c r="B285" s="25"/>
      <c r="F285" s="20" t="s">
        <v>2596</v>
      </c>
      <c r="Z285" s="28"/>
    </row>
    <row r="286" s="19" customFormat="1">
      <c r="B286" s="25"/>
      <c r="F286" s="20" t="s">
        <v>2585</v>
      </c>
      <c r="Z286" s="28"/>
    </row>
    <row r="287" s="19" customFormat="1">
      <c r="B287" s="25"/>
      <c r="F287" s="20" t="s">
        <v>2586</v>
      </c>
      <c r="Z287" s="28"/>
    </row>
    <row r="288" s="19" customFormat="1">
      <c r="B288" s="25"/>
      <c r="F288" s="20" t="s">
        <v>2475</v>
      </c>
      <c r="Z288" s="28"/>
    </row>
    <row r="289" s="19" customFormat="1">
      <c r="B289" s="25"/>
      <c r="F289" s="20" t="s">
        <v>2590</v>
      </c>
      <c r="Z289" s="28"/>
    </row>
    <row r="290" s="19" customFormat="1">
      <c r="B290" s="25"/>
      <c r="E290" s="20" t="s">
        <v>2477</v>
      </c>
      <c r="Z290" s="28"/>
    </row>
    <row r="291" s="19" customFormat="1">
      <c r="B291" s="25"/>
      <c r="E291" s="20" t="s">
        <v>2462</v>
      </c>
      <c r="Z291" s="28"/>
    </row>
    <row r="292" s="19" customFormat="1">
      <c r="B292" s="25"/>
      <c r="F292" s="20" t="s">
        <v>2852</v>
      </c>
      <c r="Z292" s="28"/>
    </row>
    <row r="293" s="19" customFormat="1">
      <c r="B293" s="25"/>
      <c r="F293" s="20" t="s">
        <v>2502</v>
      </c>
      <c r="Z293" s="28"/>
    </row>
    <row r="294" s="19" customFormat="1">
      <c r="B294" s="25"/>
      <c r="F294" s="20" t="s">
        <v>2464</v>
      </c>
      <c r="Z294" s="28"/>
    </row>
    <row r="295" s="19" customFormat="1">
      <c r="B295" s="25"/>
      <c r="F295" s="20" t="s">
        <v>2465</v>
      </c>
      <c r="Z295" s="28"/>
    </row>
    <row r="296" s="19" customFormat="1">
      <c r="B296" s="25"/>
      <c r="F296" s="20" t="s">
        <v>2466</v>
      </c>
      <c r="Z296" s="28"/>
    </row>
    <row r="297" s="19" customFormat="1">
      <c r="B297" s="25"/>
      <c r="F297" s="20" t="s">
        <v>2811</v>
      </c>
      <c r="Z297" s="28"/>
    </row>
    <row r="298" s="19" customFormat="1">
      <c r="B298" s="25"/>
      <c r="F298" s="20" t="s">
        <v>2468</v>
      </c>
      <c r="Z298" s="28"/>
    </row>
    <row r="299" s="19" customFormat="1">
      <c r="B299" s="25"/>
      <c r="F299" s="20" t="s">
        <v>2582</v>
      </c>
      <c r="Z299" s="28"/>
    </row>
    <row r="300" s="19" customFormat="1">
      <c r="B300" s="25"/>
      <c r="F300" s="20" t="s">
        <v>2679</v>
      </c>
      <c r="Z300" s="28"/>
    </row>
    <row r="301" s="19" customFormat="1">
      <c r="B301" s="25"/>
      <c r="F301" s="20" t="s">
        <v>2584</v>
      </c>
      <c r="Z301" s="28"/>
    </row>
    <row r="302" s="19" customFormat="1">
      <c r="B302" s="25"/>
      <c r="F302" s="20" t="s">
        <v>2472</v>
      </c>
      <c r="Z302" s="28"/>
    </row>
    <row r="303" s="19" customFormat="1">
      <c r="B303" s="25"/>
      <c r="F303" s="20" t="s">
        <v>2585</v>
      </c>
      <c r="Z303" s="28"/>
    </row>
    <row r="304" s="19" customFormat="1">
      <c r="B304" s="25"/>
      <c r="F304" s="20" t="s">
        <v>2586</v>
      </c>
      <c r="Z304" s="28"/>
    </row>
    <row r="305" s="19" customFormat="1">
      <c r="B305" s="25"/>
      <c r="F305" s="20" t="s">
        <v>2591</v>
      </c>
      <c r="Z305" s="28"/>
    </row>
    <row r="306" s="19" customFormat="1">
      <c r="B306" s="25"/>
      <c r="F306" s="20" t="s">
        <v>2590</v>
      </c>
      <c r="Z306" s="28"/>
    </row>
    <row r="307" s="19" customFormat="1">
      <c r="B307" s="25"/>
      <c r="E307" s="20" t="s">
        <v>2477</v>
      </c>
      <c r="Z307" s="28"/>
    </row>
    <row r="308" s="19" customFormat="1">
      <c r="B308" s="25"/>
      <c r="E308" s="20" t="s">
        <v>2462</v>
      </c>
      <c r="Z308" s="28"/>
    </row>
    <row r="309" s="19" customFormat="1">
      <c r="B309" s="25"/>
      <c r="F309" s="20" t="s">
        <v>2852</v>
      </c>
      <c r="Z309" s="28"/>
    </row>
    <row r="310" s="19" customFormat="1">
      <c r="B310" s="25"/>
      <c r="F310" s="20" t="s">
        <v>2463</v>
      </c>
      <c r="Z310" s="28"/>
    </row>
    <row r="311" s="19" customFormat="1">
      <c r="B311" s="25"/>
      <c r="F311" s="20" t="s">
        <v>2464</v>
      </c>
      <c r="Z311" s="28"/>
    </row>
    <row r="312" s="19" customFormat="1">
      <c r="B312" s="25"/>
      <c r="F312" s="20" t="s">
        <v>2465</v>
      </c>
      <c r="Z312" s="28"/>
    </row>
    <row r="313" s="19" customFormat="1">
      <c r="B313" s="25"/>
      <c r="F313" s="20" t="s">
        <v>2466</v>
      </c>
      <c r="Z313" s="28"/>
    </row>
    <row r="314" s="19" customFormat="1">
      <c r="B314" s="25"/>
      <c r="F314" s="20" t="s">
        <v>2581</v>
      </c>
      <c r="Z314" s="28"/>
    </row>
    <row r="315" s="19" customFormat="1">
      <c r="B315" s="25"/>
      <c r="F315" s="20" t="s">
        <v>2468</v>
      </c>
      <c r="Z315" s="28"/>
    </row>
    <row r="316" s="19" customFormat="1">
      <c r="B316" s="25"/>
      <c r="F316" s="20" t="s">
        <v>2582</v>
      </c>
      <c r="Z316" s="28"/>
    </row>
    <row r="317" s="19" customFormat="1">
      <c r="B317" s="25"/>
      <c r="F317" s="20" t="s">
        <v>2583</v>
      </c>
      <c r="Z317" s="28"/>
    </row>
    <row r="318" s="19" customFormat="1">
      <c r="B318" s="25"/>
      <c r="F318" s="20" t="s">
        <v>2471</v>
      </c>
      <c r="Z318" s="28"/>
    </row>
    <row r="319" s="19" customFormat="1">
      <c r="B319" s="25"/>
      <c r="F319" s="20" t="s">
        <v>2596</v>
      </c>
      <c r="Z319" s="28"/>
    </row>
    <row r="320" s="19" customFormat="1">
      <c r="B320" s="25"/>
      <c r="F320" s="20" t="s">
        <v>2585</v>
      </c>
      <c r="Z320" s="28"/>
    </row>
    <row r="321" s="19" customFormat="1">
      <c r="B321" s="25"/>
      <c r="F321" s="20" t="s">
        <v>2586</v>
      </c>
      <c r="Z321" s="28"/>
    </row>
    <row r="322" s="19" customFormat="1">
      <c r="B322" s="25"/>
      <c r="F322" s="20" t="s">
        <v>2475</v>
      </c>
      <c r="Z322" s="28"/>
    </row>
    <row r="323" s="19" customFormat="1">
      <c r="B323" s="25"/>
      <c r="F323" s="20" t="s">
        <v>2476</v>
      </c>
      <c r="Z323" s="28"/>
    </row>
    <row r="324" s="19" customFormat="1">
      <c r="B324" s="25"/>
      <c r="E324" s="20" t="s">
        <v>2477</v>
      </c>
      <c r="Z324" s="28"/>
    </row>
    <row r="325" s="19" customFormat="1">
      <c r="B325" s="25"/>
      <c r="E325" s="20" t="s">
        <v>2462</v>
      </c>
      <c r="Z325" s="28"/>
    </row>
    <row r="326" s="19" customFormat="1">
      <c r="B326" s="25"/>
      <c r="F326" s="20" t="s">
        <v>2853</v>
      </c>
      <c r="Z326" s="28"/>
    </row>
    <row r="327" s="19" customFormat="1">
      <c r="B327" s="25"/>
      <c r="F327" s="20" t="s">
        <v>2478</v>
      </c>
      <c r="Z327" s="28"/>
    </row>
    <row r="328" s="19" customFormat="1">
      <c r="B328" s="25"/>
      <c r="F328" s="20" t="s">
        <v>2464</v>
      </c>
      <c r="Z328" s="28"/>
    </row>
    <row r="329" s="19" customFormat="1">
      <c r="B329" s="25"/>
      <c r="F329" s="20" t="s">
        <v>2465</v>
      </c>
      <c r="Z329" s="28"/>
    </row>
    <row r="330" s="19" customFormat="1">
      <c r="B330" s="25"/>
      <c r="F330" s="20" t="s">
        <v>2466</v>
      </c>
      <c r="Z330" s="28"/>
    </row>
    <row r="331" s="19" customFormat="1">
      <c r="B331" s="25"/>
      <c r="F331" s="20" t="s">
        <v>2581</v>
      </c>
      <c r="Z331" s="28"/>
    </row>
    <row r="332" s="19" customFormat="1">
      <c r="B332" s="25"/>
      <c r="F332" s="20" t="s">
        <v>2468</v>
      </c>
      <c r="Z332" s="28"/>
    </row>
    <row r="333" s="19" customFormat="1">
      <c r="B333" s="25"/>
      <c r="F333" s="20" t="s">
        <v>2582</v>
      </c>
      <c r="Z333" s="28"/>
    </row>
    <row r="334" s="19" customFormat="1">
      <c r="B334" s="25"/>
      <c r="F334" s="20" t="s">
        <v>2583</v>
      </c>
      <c r="Z334" s="28"/>
    </row>
    <row r="335" s="19" customFormat="1">
      <c r="B335" s="25"/>
      <c r="F335" s="20" t="s">
        <v>2471</v>
      </c>
      <c r="Z335" s="28"/>
    </row>
    <row r="336" s="19" customFormat="1">
      <c r="B336" s="25"/>
      <c r="F336" s="20" t="s">
        <v>2596</v>
      </c>
      <c r="Z336" s="28"/>
    </row>
    <row r="337" s="19" customFormat="1">
      <c r="B337" s="25"/>
      <c r="F337" s="20" t="s">
        <v>2585</v>
      </c>
      <c r="Z337" s="28"/>
    </row>
    <row r="338" s="19" customFormat="1">
      <c r="B338" s="25"/>
      <c r="F338" s="20" t="s">
        <v>2586</v>
      </c>
      <c r="Z338" s="28"/>
    </row>
    <row r="339" s="19" customFormat="1">
      <c r="B339" s="25"/>
      <c r="F339" s="20" t="s">
        <v>2591</v>
      </c>
      <c r="Z339" s="28"/>
    </row>
    <row r="340" s="19" customFormat="1">
      <c r="B340" s="25"/>
      <c r="F340" s="20" t="s">
        <v>2590</v>
      </c>
      <c r="Z340" s="28"/>
    </row>
    <row r="341" s="19" customFormat="1">
      <c r="B341" s="25"/>
      <c r="E341" s="20" t="s">
        <v>2477</v>
      </c>
      <c r="Z341" s="28"/>
    </row>
    <row r="342" s="19" customFormat="1">
      <c r="B342" s="25"/>
      <c r="D342" s="20" t="s">
        <v>2479</v>
      </c>
      <c r="Z342" s="28"/>
    </row>
    <row r="343" s="19" customFormat="1">
      <c r="B343" s="25"/>
      <c r="D343" s="20" t="s">
        <v>130</v>
      </c>
      <c r="Z343" s="28"/>
    </row>
    <row r="344" s="19" customFormat="1">
      <c r="B344" s="25"/>
      <c r="E344" s="20" t="s">
        <v>2493</v>
      </c>
      <c r="Z344" s="28"/>
    </row>
    <row r="345" s="19" customFormat="1">
      <c r="B345" s="25"/>
      <c r="F345" s="20" t="s">
        <v>2854</v>
      </c>
      <c r="Z345" s="28"/>
    </row>
    <row r="346" s="19" customFormat="1">
      <c r="B346" s="25"/>
      <c r="F346" s="20" t="s">
        <v>2855</v>
      </c>
      <c r="Z346" s="28"/>
    </row>
    <row r="347" s="19" customFormat="1">
      <c r="B347" s="25"/>
      <c r="F347" s="20" t="s">
        <v>2689</v>
      </c>
      <c r="Z347" s="28"/>
    </row>
    <row r="348" s="19" customFormat="1">
      <c r="B348" s="25"/>
      <c r="E348" s="20" t="s">
        <v>2497</v>
      </c>
      <c r="Z348" s="28"/>
    </row>
    <row r="349" s="19" customFormat="1">
      <c r="B349" s="25"/>
      <c r="E349" s="20" t="s">
        <v>2493</v>
      </c>
      <c r="Z349" s="28"/>
    </row>
    <row r="350" s="19" customFormat="1">
      <c r="B350" s="25"/>
      <c r="F350" s="20" t="s">
        <v>2854</v>
      </c>
      <c r="Z350" s="28"/>
    </row>
    <row r="351" s="19" customFormat="1">
      <c r="B351" s="25"/>
      <c r="F351" s="20" t="s">
        <v>2856</v>
      </c>
      <c r="Z351" s="28"/>
    </row>
    <row r="352" s="19" customFormat="1">
      <c r="B352" s="25"/>
      <c r="F352" s="20" t="s">
        <v>2608</v>
      </c>
      <c r="Z352" s="28"/>
    </row>
    <row r="353" s="19" customFormat="1">
      <c r="B353" s="25"/>
      <c r="E353" s="20" t="s">
        <v>2497</v>
      </c>
      <c r="Z353" s="28"/>
    </row>
    <row r="354" s="19" customFormat="1">
      <c r="B354" s="25"/>
      <c r="D354" s="20" t="s">
        <v>2498</v>
      </c>
      <c r="Z354" s="28"/>
    </row>
    <row r="355" s="19" customFormat="1">
      <c r="B355" s="25"/>
      <c r="D355" s="20" t="s">
        <v>132</v>
      </c>
      <c r="Z355" s="28"/>
    </row>
    <row r="356" s="19" customFormat="1">
      <c r="B356" s="25"/>
      <c r="E356" s="20" t="s">
        <v>2816</v>
      </c>
      <c r="Z356" s="28"/>
    </row>
    <row r="357" s="19" customFormat="1">
      <c r="B357" s="25"/>
      <c r="D357" s="20" t="s">
        <v>2500</v>
      </c>
      <c r="Z357" s="28"/>
    </row>
    <row r="358" s="19" customFormat="1">
      <c r="B358" s="25"/>
      <c r="C358" s="20" t="s">
        <v>2509</v>
      </c>
      <c r="Z358" s="28"/>
    </row>
    <row r="359" s="19" customFormat="1">
      <c r="B359" s="26" t="s">
        <v>2510</v>
      </c>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9"/>
    </row>
    <row r="360"/>
  </sheetData>
  <mergeCells>
    <mergeCell ref="A1:AD1"/>
    <mergeCell ref="B5:U5"/>
    <mergeCell ref="B6:U6"/>
    <mergeCell ref="B7:U7"/>
    <mergeCell ref="C8:V8"/>
    <mergeCell ref="C9:V9"/>
    <mergeCell ref="D10:W10"/>
    <mergeCell ref="D11:W11"/>
    <mergeCell ref="D12:W12"/>
    <mergeCell ref="D13:W13"/>
    <mergeCell ref="D14:W14"/>
    <mergeCell ref="C15:V15"/>
    <mergeCell ref="C16:V16"/>
    <mergeCell ref="D17:W17"/>
    <mergeCell ref="E18:X18"/>
    <mergeCell ref="E19:X19"/>
    <mergeCell ref="E20:X20"/>
    <mergeCell ref="D21:W21"/>
    <mergeCell ref="D22:W22"/>
    <mergeCell ref="E23:X23"/>
    <mergeCell ref="E24:X24"/>
    <mergeCell ref="E25:X25"/>
    <mergeCell ref="E26:X26"/>
    <mergeCell ref="E27:X27"/>
    <mergeCell ref="E28:X28"/>
    <mergeCell ref="E29:X29"/>
    <mergeCell ref="E30:X30"/>
    <mergeCell ref="E31:X31"/>
    <mergeCell ref="E32:X32"/>
    <mergeCell ref="E33:X33"/>
    <mergeCell ref="E34:X34"/>
    <mergeCell ref="E35:X35"/>
    <mergeCell ref="F36:Y36"/>
    <mergeCell ref="E37:X37"/>
    <mergeCell ref="D38:W38"/>
    <mergeCell ref="D39:W39"/>
    <mergeCell ref="E40:X40"/>
    <mergeCell ref="F41:Y41"/>
    <mergeCell ref="F42:Y42"/>
    <mergeCell ref="G43:Z43"/>
    <mergeCell ref="G44:Z44"/>
    <mergeCell ref="G45:Z45"/>
    <mergeCell ref="G46:Z46"/>
    <mergeCell ref="F47:Y47"/>
    <mergeCell ref="E48:X48"/>
    <mergeCell ref="D49:W49"/>
    <mergeCell ref="D50:W50"/>
    <mergeCell ref="E51:X51"/>
    <mergeCell ref="F52:Y52"/>
    <mergeCell ref="F53:Y53"/>
    <mergeCell ref="E54:X54"/>
    <mergeCell ref="D55:W55"/>
    <mergeCell ref="D56:W56"/>
    <mergeCell ref="E57:X57"/>
    <mergeCell ref="E58:X58"/>
    <mergeCell ref="E59:X59"/>
    <mergeCell ref="E60:X60"/>
    <mergeCell ref="E61:X61"/>
    <mergeCell ref="E62:X62"/>
    <mergeCell ref="E63:X63"/>
    <mergeCell ref="E64:X64"/>
    <mergeCell ref="E65:X65"/>
    <mergeCell ref="E66:X66"/>
    <mergeCell ref="E67:X67"/>
    <mergeCell ref="E68:X68"/>
    <mergeCell ref="E69:X69"/>
    <mergeCell ref="E70:X70"/>
    <mergeCell ref="E71:X71"/>
    <mergeCell ref="E72:X72"/>
    <mergeCell ref="E73:X73"/>
    <mergeCell ref="E74:X74"/>
    <mergeCell ref="E75:X75"/>
    <mergeCell ref="E76:X76"/>
    <mergeCell ref="E77:X77"/>
    <mergeCell ref="E78:X78"/>
    <mergeCell ref="E79:X79"/>
    <mergeCell ref="E80:X80"/>
    <mergeCell ref="D81:W81"/>
    <mergeCell ref="D82:W82"/>
    <mergeCell ref="E83:X83"/>
    <mergeCell ref="E84:X84"/>
    <mergeCell ref="E85:X85"/>
    <mergeCell ref="E86:X86"/>
    <mergeCell ref="E87:X87"/>
    <mergeCell ref="E88:X88"/>
    <mergeCell ref="E89:X89"/>
    <mergeCell ref="E90:X90"/>
    <mergeCell ref="E91:X91"/>
    <mergeCell ref="E92:X92"/>
    <mergeCell ref="E93:X93"/>
    <mergeCell ref="E94:X94"/>
    <mergeCell ref="E95:X95"/>
    <mergeCell ref="E96:X96"/>
    <mergeCell ref="E97:X97"/>
    <mergeCell ref="E98:X98"/>
    <mergeCell ref="E99:X99"/>
    <mergeCell ref="E100:X100"/>
    <mergeCell ref="E101:X101"/>
    <mergeCell ref="E102:X102"/>
    <mergeCell ref="E103:X103"/>
    <mergeCell ref="D104:W104"/>
    <mergeCell ref="D105:W105"/>
    <mergeCell ref="E106:X106"/>
    <mergeCell ref="F107:Y107"/>
    <mergeCell ref="F108:Y108"/>
    <mergeCell ref="E109:X109"/>
    <mergeCell ref="D110:W110"/>
    <mergeCell ref="D111:W111"/>
    <mergeCell ref="E112:X112"/>
    <mergeCell ref="F113:Y113"/>
    <mergeCell ref="F114:Y114"/>
    <mergeCell ref="F115:Y115"/>
    <mergeCell ref="F116:Y116"/>
    <mergeCell ref="F117:Y117"/>
    <mergeCell ref="F118:Y118"/>
    <mergeCell ref="F119:Y119"/>
    <mergeCell ref="F120:Y120"/>
    <mergeCell ref="F121:Y121"/>
    <mergeCell ref="F122:Y122"/>
    <mergeCell ref="F123:Y123"/>
    <mergeCell ref="F124:Y124"/>
    <mergeCell ref="F125:Y125"/>
    <mergeCell ref="F126:Y126"/>
    <mergeCell ref="F127:Y127"/>
    <mergeCell ref="E128:X128"/>
    <mergeCell ref="E129:X129"/>
    <mergeCell ref="F130:Y130"/>
    <mergeCell ref="F131:Y131"/>
    <mergeCell ref="F132:Y132"/>
    <mergeCell ref="F133:Y133"/>
    <mergeCell ref="F134:Y134"/>
    <mergeCell ref="F135:Y135"/>
    <mergeCell ref="F136:Y136"/>
    <mergeCell ref="F137:Y137"/>
    <mergeCell ref="F138:Y138"/>
    <mergeCell ref="F139:Y139"/>
    <mergeCell ref="F140:Y140"/>
    <mergeCell ref="F141:Y141"/>
    <mergeCell ref="F142:Y142"/>
    <mergeCell ref="F143:Y143"/>
    <mergeCell ref="F144:Y144"/>
    <mergeCell ref="E145:X145"/>
    <mergeCell ref="E146:X146"/>
    <mergeCell ref="F147:Y147"/>
    <mergeCell ref="F148:Y148"/>
    <mergeCell ref="F149:Y149"/>
    <mergeCell ref="F150:Y150"/>
    <mergeCell ref="F151:Y151"/>
    <mergeCell ref="F152:Y152"/>
    <mergeCell ref="F153:Y153"/>
    <mergeCell ref="F154:Y154"/>
    <mergeCell ref="F155:Y155"/>
    <mergeCell ref="F156:Y156"/>
    <mergeCell ref="F157:Y157"/>
    <mergeCell ref="F158:Y158"/>
    <mergeCell ref="F159:Y159"/>
    <mergeCell ref="F160:Y160"/>
    <mergeCell ref="F161:Y161"/>
    <mergeCell ref="E162:X162"/>
    <mergeCell ref="D163:W163"/>
    <mergeCell ref="D164:W164"/>
    <mergeCell ref="E165:X165"/>
    <mergeCell ref="F166:Y166"/>
    <mergeCell ref="F167:Y167"/>
    <mergeCell ref="F168:Y168"/>
    <mergeCell ref="E169:X169"/>
    <mergeCell ref="E170:X170"/>
    <mergeCell ref="F171:Y171"/>
    <mergeCell ref="F172:Y172"/>
    <mergeCell ref="F173:Y173"/>
    <mergeCell ref="E174:X174"/>
    <mergeCell ref="D175:W175"/>
    <mergeCell ref="D176:W176"/>
    <mergeCell ref="E177:X177"/>
    <mergeCell ref="D178:W178"/>
    <mergeCell ref="C179:V179"/>
    <mergeCell ref="C180:V180"/>
    <mergeCell ref="D181:W181"/>
    <mergeCell ref="E182:X182"/>
    <mergeCell ref="E183:X183"/>
    <mergeCell ref="E184:X184"/>
    <mergeCell ref="D185:W185"/>
    <mergeCell ref="D186:W186"/>
    <mergeCell ref="E187:X187"/>
    <mergeCell ref="E188:X188"/>
    <mergeCell ref="E189:X189"/>
    <mergeCell ref="E190:X190"/>
    <mergeCell ref="E191:X191"/>
    <mergeCell ref="E192:X192"/>
    <mergeCell ref="E193:X193"/>
    <mergeCell ref="E194:X194"/>
    <mergeCell ref="E195:X195"/>
    <mergeCell ref="E196:X196"/>
    <mergeCell ref="E197:X197"/>
    <mergeCell ref="E198:X198"/>
    <mergeCell ref="E199:X199"/>
    <mergeCell ref="F200:Y200"/>
    <mergeCell ref="E201:X201"/>
    <mergeCell ref="D202:W202"/>
    <mergeCell ref="D203:W203"/>
    <mergeCell ref="E204:X204"/>
    <mergeCell ref="F205:Y205"/>
    <mergeCell ref="F206:Y206"/>
    <mergeCell ref="G207:Z207"/>
    <mergeCell ref="G208:Z208"/>
    <mergeCell ref="G209:Z209"/>
    <mergeCell ref="F210:Y210"/>
    <mergeCell ref="E211:X211"/>
    <mergeCell ref="D212:W212"/>
    <mergeCell ref="D213:W213"/>
    <mergeCell ref="E214:X214"/>
    <mergeCell ref="F215:Y215"/>
    <mergeCell ref="E216:X216"/>
    <mergeCell ref="D217:W217"/>
    <mergeCell ref="D218:W218"/>
    <mergeCell ref="E219:X219"/>
    <mergeCell ref="E220:X220"/>
    <mergeCell ref="E221:X221"/>
    <mergeCell ref="E222:X222"/>
    <mergeCell ref="E223:X223"/>
    <mergeCell ref="E224:X224"/>
    <mergeCell ref="E225:X225"/>
    <mergeCell ref="E226:X226"/>
    <mergeCell ref="E227:X227"/>
    <mergeCell ref="E228:X228"/>
    <mergeCell ref="E229:X229"/>
    <mergeCell ref="E230:X230"/>
    <mergeCell ref="E231:X231"/>
    <mergeCell ref="E232:X232"/>
    <mergeCell ref="E233:X233"/>
    <mergeCell ref="E234:X234"/>
    <mergeCell ref="E235:X235"/>
    <mergeCell ref="E236:X236"/>
    <mergeCell ref="E237:X237"/>
    <mergeCell ref="E238:X238"/>
    <mergeCell ref="E239:X239"/>
    <mergeCell ref="E240:X240"/>
    <mergeCell ref="E241:X241"/>
    <mergeCell ref="E242:X242"/>
    <mergeCell ref="D243:W243"/>
    <mergeCell ref="D244:W244"/>
    <mergeCell ref="E245:X245"/>
    <mergeCell ref="E246:X246"/>
    <mergeCell ref="E247:X247"/>
    <mergeCell ref="E248:X248"/>
    <mergeCell ref="E249:X249"/>
    <mergeCell ref="E250:X250"/>
    <mergeCell ref="E251:X251"/>
    <mergeCell ref="E252:X252"/>
    <mergeCell ref="E253:X253"/>
    <mergeCell ref="E254:X254"/>
    <mergeCell ref="E255:X255"/>
    <mergeCell ref="E256:X256"/>
    <mergeCell ref="E257:X257"/>
    <mergeCell ref="E258:X258"/>
    <mergeCell ref="E259:X259"/>
    <mergeCell ref="E260:X260"/>
    <mergeCell ref="E261:X261"/>
    <mergeCell ref="E262:X262"/>
    <mergeCell ref="E263:X263"/>
    <mergeCell ref="E264:X264"/>
    <mergeCell ref="E265:X265"/>
    <mergeCell ref="D266:W266"/>
    <mergeCell ref="D267:W267"/>
    <mergeCell ref="E268:X268"/>
    <mergeCell ref="F269:Y269"/>
    <mergeCell ref="F270:Y270"/>
    <mergeCell ref="E271:X271"/>
    <mergeCell ref="D272:W272"/>
    <mergeCell ref="D273:W273"/>
    <mergeCell ref="E274:X274"/>
    <mergeCell ref="F275:Y275"/>
    <mergeCell ref="F276:Y276"/>
    <mergeCell ref="F277:Y277"/>
    <mergeCell ref="F278:Y278"/>
    <mergeCell ref="F279:Y279"/>
    <mergeCell ref="F280:Y280"/>
    <mergeCell ref="F281:Y281"/>
    <mergeCell ref="F282:Y282"/>
    <mergeCell ref="F283:Y283"/>
    <mergeCell ref="F284:Y284"/>
    <mergeCell ref="F285:Y285"/>
    <mergeCell ref="F286:Y286"/>
    <mergeCell ref="F287:Y287"/>
    <mergeCell ref="F288:Y288"/>
    <mergeCell ref="F289:Y289"/>
    <mergeCell ref="E290:X290"/>
    <mergeCell ref="E291:X291"/>
    <mergeCell ref="F292:Y292"/>
    <mergeCell ref="F293:Y293"/>
    <mergeCell ref="F294:Y294"/>
    <mergeCell ref="F295:Y295"/>
    <mergeCell ref="F296:Y296"/>
    <mergeCell ref="F297:Y297"/>
    <mergeCell ref="F298:Y298"/>
    <mergeCell ref="F299:Y299"/>
    <mergeCell ref="F300:Y300"/>
    <mergeCell ref="F301:Y301"/>
    <mergeCell ref="F302:Y302"/>
    <mergeCell ref="F303:Y303"/>
    <mergeCell ref="F304:Y304"/>
    <mergeCell ref="F305:Y305"/>
    <mergeCell ref="F306:Y306"/>
    <mergeCell ref="E307:X307"/>
    <mergeCell ref="E308:X308"/>
    <mergeCell ref="F309:Y309"/>
    <mergeCell ref="F310:Y310"/>
    <mergeCell ref="F311:Y311"/>
    <mergeCell ref="F312:Y312"/>
    <mergeCell ref="F313:Y313"/>
    <mergeCell ref="F314:Y314"/>
    <mergeCell ref="F315:Y315"/>
    <mergeCell ref="F316:Y316"/>
    <mergeCell ref="F317:Y317"/>
    <mergeCell ref="F318:Y318"/>
    <mergeCell ref="F319:Y319"/>
    <mergeCell ref="F320:Y320"/>
    <mergeCell ref="F321:Y321"/>
    <mergeCell ref="F322:Y322"/>
    <mergeCell ref="F323:Y323"/>
    <mergeCell ref="E324:X324"/>
    <mergeCell ref="E325:X325"/>
    <mergeCell ref="F326:Y326"/>
    <mergeCell ref="F327:Y327"/>
    <mergeCell ref="F328:Y328"/>
    <mergeCell ref="F329:Y329"/>
    <mergeCell ref="F330:Y330"/>
    <mergeCell ref="F331:Y331"/>
    <mergeCell ref="F332:Y332"/>
    <mergeCell ref="F333:Y333"/>
    <mergeCell ref="F334:Y334"/>
    <mergeCell ref="F335:Y335"/>
    <mergeCell ref="F336:Y336"/>
    <mergeCell ref="F337:Y337"/>
    <mergeCell ref="F338:Y338"/>
    <mergeCell ref="F339:Y339"/>
    <mergeCell ref="F340:Y340"/>
    <mergeCell ref="E341:X341"/>
    <mergeCell ref="D342:W342"/>
    <mergeCell ref="D343:W343"/>
    <mergeCell ref="E344:X344"/>
    <mergeCell ref="F345:Y345"/>
    <mergeCell ref="F346:Y346"/>
    <mergeCell ref="F347:Y347"/>
    <mergeCell ref="E348:X348"/>
    <mergeCell ref="E349:X349"/>
    <mergeCell ref="F350:Y350"/>
    <mergeCell ref="F351:Y351"/>
    <mergeCell ref="F352:Y352"/>
    <mergeCell ref="E353:X353"/>
    <mergeCell ref="D354:W354"/>
    <mergeCell ref="D355:W355"/>
    <mergeCell ref="E356:X356"/>
    <mergeCell ref="D357:W357"/>
    <mergeCell ref="C358:V358"/>
    <mergeCell ref="B359:U359"/>
  </mergeCells>
  <headerFooter/>
</worksheet>
</file>

<file path=xl/worksheets/sheet8.xml><?xml version="1.0" encoding="utf-8"?>
<worksheet xmlns:r="http://schemas.openxmlformats.org/officeDocument/2006/relationships" xmlns="http://schemas.openxmlformats.org/spreadsheetml/2006/main">
  <dimension ref="A1:Y553"/>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 min="22" max="22" width="9.140625" customWidth="1"/>
    <col min="23" max="23" width="9.140625" customWidth="1"/>
    <col min="24" max="24" width="9.140625" customWidth="1"/>
    <col min="25" max="25" width="9.140625" customWidth="1"/>
  </cols>
  <sheetData>
    <row r="1" s="1" customFormat="1">
      <c r="A1" s="2" t="s">
        <v>0</v>
      </c>
    </row>
    <row r="2"/>
    <row r="3"/>
    <row r="4"/>
    <row r="5" s="19" customFormat="1">
      <c r="B5" s="23" t="s">
        <v>2348</v>
      </c>
      <c r="C5" s="21"/>
      <c r="D5" s="21"/>
      <c r="E5" s="21"/>
      <c r="F5" s="21"/>
      <c r="G5" s="21"/>
      <c r="H5" s="21"/>
      <c r="I5" s="21"/>
      <c r="J5" s="21"/>
      <c r="K5" s="21"/>
      <c r="L5" s="21"/>
      <c r="M5" s="21"/>
      <c r="N5" s="21"/>
      <c r="O5" s="21"/>
      <c r="P5" s="21"/>
      <c r="Q5" s="21"/>
      <c r="R5" s="21"/>
      <c r="S5" s="21"/>
      <c r="T5" s="21"/>
      <c r="U5" s="21"/>
      <c r="V5" s="21"/>
      <c r="W5" s="21"/>
      <c r="X5" s="21"/>
      <c r="Y5" s="27"/>
    </row>
    <row r="6" s="19" customFormat="1">
      <c r="B6" s="24" t="s">
        <v>2349</v>
      </c>
      <c r="Y6" s="28"/>
    </row>
    <row r="7" s="19" customFormat="1">
      <c r="B7" s="24" t="s">
        <v>2350</v>
      </c>
      <c r="Y7" s="28"/>
    </row>
    <row r="8" s="19" customFormat="1">
      <c r="B8" s="25"/>
      <c r="C8" s="20" t="s">
        <v>2351</v>
      </c>
      <c r="Y8" s="28"/>
    </row>
    <row r="9" s="19" customFormat="1">
      <c r="B9" s="25"/>
      <c r="C9" s="20" t="s">
        <v>52</v>
      </c>
      <c r="Y9" s="28"/>
    </row>
    <row r="10" s="19" customFormat="1">
      <c r="B10" s="25"/>
      <c r="D10" s="20" t="s">
        <v>2352</v>
      </c>
      <c r="Y10" s="28"/>
    </row>
    <row r="11" s="19" customFormat="1">
      <c r="B11" s="25"/>
      <c r="D11" s="20" t="s">
        <v>2353</v>
      </c>
      <c r="Y11" s="28"/>
    </row>
    <row r="12" s="19" customFormat="1">
      <c r="B12" s="25"/>
      <c r="D12" s="20" t="s">
        <v>2857</v>
      </c>
      <c r="Y12" s="28"/>
    </row>
    <row r="13" s="19" customFormat="1">
      <c r="B13" s="25"/>
      <c r="D13" s="20" t="s">
        <v>2858</v>
      </c>
      <c r="Y13" s="28"/>
    </row>
    <row r="14" s="19" customFormat="1">
      <c r="B14" s="25"/>
      <c r="D14" s="20" t="s">
        <v>2859</v>
      </c>
      <c r="Y14" s="28"/>
    </row>
    <row r="15" s="19" customFormat="1">
      <c r="B15" s="25"/>
      <c r="C15" s="20" t="s">
        <v>2357</v>
      </c>
      <c r="Y15" s="28"/>
    </row>
    <row r="16" s="19" customFormat="1">
      <c r="B16" s="25"/>
      <c r="C16" s="20" t="s">
        <v>54</v>
      </c>
      <c r="Y16" s="28"/>
    </row>
    <row r="17" s="19" customFormat="1">
      <c r="B17" s="25"/>
      <c r="D17" s="20" t="s">
        <v>88</v>
      </c>
      <c r="Y17" s="28"/>
    </row>
    <row r="18" s="19" customFormat="1">
      <c r="B18" s="25"/>
      <c r="E18" s="20" t="s">
        <v>2358</v>
      </c>
      <c r="Y18" s="28"/>
    </row>
    <row r="19" s="19" customFormat="1">
      <c r="B19" s="25"/>
      <c r="E19" s="20" t="s">
        <v>2514</v>
      </c>
      <c r="Y19" s="28"/>
    </row>
    <row r="20" s="19" customFormat="1">
      <c r="B20" s="25"/>
      <c r="E20" s="20" t="s">
        <v>2515</v>
      </c>
      <c r="Y20" s="28"/>
    </row>
    <row r="21" s="19" customFormat="1">
      <c r="B21" s="25"/>
      <c r="E21" s="20" t="s">
        <v>2516</v>
      </c>
      <c r="Y21" s="28"/>
    </row>
    <row r="22" s="19" customFormat="1">
      <c r="B22" s="25"/>
      <c r="E22" s="20" t="s">
        <v>2362</v>
      </c>
      <c r="Y22" s="28"/>
    </row>
    <row r="23" s="19" customFormat="1">
      <c r="B23" s="25"/>
      <c r="E23" s="20" t="s">
        <v>2363</v>
      </c>
      <c r="Y23" s="28"/>
    </row>
    <row r="24" s="19" customFormat="1">
      <c r="B24" s="25"/>
      <c r="D24" s="20" t="s">
        <v>2364</v>
      </c>
      <c r="Y24" s="28"/>
    </row>
    <row r="25" s="19" customFormat="1">
      <c r="B25" s="25"/>
      <c r="D25" s="20" t="s">
        <v>90</v>
      </c>
      <c r="Y25" s="28"/>
    </row>
    <row r="26" s="19" customFormat="1">
      <c r="B26" s="25"/>
      <c r="E26" s="20" t="s">
        <v>2860</v>
      </c>
      <c r="Y26" s="28"/>
    </row>
    <row r="27" s="19" customFormat="1">
      <c r="B27" s="25"/>
      <c r="E27" s="20" t="s">
        <v>2861</v>
      </c>
      <c r="Y27" s="28"/>
    </row>
    <row r="28" s="19" customFormat="1">
      <c r="B28" s="25"/>
      <c r="E28" s="20" t="s">
        <v>2862</v>
      </c>
      <c r="Y28" s="28"/>
    </row>
    <row r="29" s="19" customFormat="1">
      <c r="B29" s="25"/>
      <c r="E29" s="20" t="s">
        <v>2520</v>
      </c>
      <c r="Y29" s="28"/>
    </row>
    <row r="30" s="19" customFormat="1">
      <c r="B30" s="25"/>
      <c r="E30" s="20" t="s">
        <v>2368</v>
      </c>
      <c r="Y30" s="28"/>
    </row>
    <row r="31" s="19" customFormat="1">
      <c r="B31" s="25"/>
      <c r="E31" s="20" t="s">
        <v>2369</v>
      </c>
      <c r="Y31" s="28"/>
    </row>
    <row r="32" s="19" customFormat="1">
      <c r="B32" s="25"/>
      <c r="E32" s="20" t="s">
        <v>2521</v>
      </c>
      <c r="Y32" s="28"/>
    </row>
    <row r="33" s="19" customFormat="1">
      <c r="B33" s="25"/>
      <c r="E33" s="20" t="s">
        <v>2372</v>
      </c>
      <c r="Y33" s="28"/>
    </row>
    <row r="34" s="19" customFormat="1">
      <c r="B34" s="25"/>
      <c r="E34" s="20" t="s">
        <v>2522</v>
      </c>
      <c r="Y34" s="28"/>
    </row>
    <row r="35" s="19" customFormat="1">
      <c r="B35" s="25"/>
      <c r="E35" s="20" t="s">
        <v>2523</v>
      </c>
      <c r="Y35" s="28"/>
    </row>
    <row r="36" s="19" customFormat="1">
      <c r="B36" s="25"/>
      <c r="E36" s="20" t="s">
        <v>2863</v>
      </c>
      <c r="Y36" s="28"/>
    </row>
    <row r="37" s="19" customFormat="1">
      <c r="B37" s="25"/>
      <c r="E37" s="20" t="s">
        <v>2375</v>
      </c>
      <c r="Y37" s="28"/>
    </row>
    <row r="38" s="19" customFormat="1">
      <c r="B38" s="25"/>
      <c r="E38" s="20" t="s">
        <v>374</v>
      </c>
      <c r="Y38" s="28"/>
    </row>
    <row r="39" s="19" customFormat="1">
      <c r="B39" s="25"/>
      <c r="F39" s="20" t="s">
        <v>2376</v>
      </c>
      <c r="Y39" s="28"/>
    </row>
    <row r="40" s="19" customFormat="1">
      <c r="B40" s="25"/>
      <c r="F40" s="20" t="s">
        <v>2525</v>
      </c>
      <c r="Y40" s="28"/>
    </row>
    <row r="41" s="19" customFormat="1">
      <c r="B41" s="25"/>
      <c r="F41" s="20" t="s">
        <v>2378</v>
      </c>
      <c r="Y41" s="28"/>
    </row>
    <row r="42" s="19" customFormat="1">
      <c r="B42" s="25"/>
      <c r="F42" s="20" t="s">
        <v>2379</v>
      </c>
      <c r="Y42" s="28"/>
    </row>
    <row r="43" s="19" customFormat="1">
      <c r="B43" s="25"/>
      <c r="F43" s="20" t="s">
        <v>2380</v>
      </c>
      <c r="Y43" s="28"/>
    </row>
    <row r="44" s="19" customFormat="1">
      <c r="B44" s="25"/>
      <c r="F44" s="20" t="s">
        <v>2381</v>
      </c>
      <c r="Y44" s="28"/>
    </row>
    <row r="45" s="19" customFormat="1">
      <c r="B45" s="25"/>
      <c r="F45" s="20" t="s">
        <v>2526</v>
      </c>
      <c r="Y45" s="28"/>
    </row>
    <row r="46" s="19" customFormat="1">
      <c r="B46" s="25"/>
      <c r="F46" s="20" t="s">
        <v>2527</v>
      </c>
      <c r="Y46" s="28"/>
    </row>
    <row r="47" s="19" customFormat="1">
      <c r="B47" s="25"/>
      <c r="F47" s="20" t="s">
        <v>2384</v>
      </c>
      <c r="Y47" s="28"/>
    </row>
    <row r="48" s="19" customFormat="1">
      <c r="B48" s="25"/>
      <c r="F48" s="20" t="s">
        <v>2385</v>
      </c>
      <c r="Y48" s="28"/>
    </row>
    <row r="49" s="19" customFormat="1">
      <c r="B49" s="25"/>
      <c r="F49" s="20" t="s">
        <v>2386</v>
      </c>
      <c r="Y49" s="28"/>
    </row>
    <row r="50" s="19" customFormat="1">
      <c r="B50" s="25"/>
      <c r="E50" s="20" t="s">
        <v>2387</v>
      </c>
      <c r="Y50" s="28"/>
    </row>
    <row r="51" s="19" customFormat="1">
      <c r="B51" s="25"/>
      <c r="D51" s="20" t="s">
        <v>2388</v>
      </c>
      <c r="Y51" s="28"/>
    </row>
    <row r="52" s="19" customFormat="1">
      <c r="B52" s="25"/>
      <c r="D52" s="20" t="s">
        <v>96</v>
      </c>
      <c r="Y52" s="28"/>
    </row>
    <row r="53" s="19" customFormat="1">
      <c r="B53" s="25"/>
      <c r="E53" s="20" t="s">
        <v>2389</v>
      </c>
      <c r="Y53" s="28"/>
    </row>
    <row r="54" s="19" customFormat="1">
      <c r="B54" s="25"/>
      <c r="F54" s="20" t="s">
        <v>2390</v>
      </c>
      <c r="Y54" s="28"/>
    </row>
    <row r="55" s="19" customFormat="1">
      <c r="B55" s="25"/>
      <c r="F55" s="20" t="s">
        <v>2864</v>
      </c>
      <c r="Y55" s="28"/>
    </row>
    <row r="56" s="19" customFormat="1">
      <c r="B56" s="25"/>
      <c r="F56" s="20" t="s">
        <v>2529</v>
      </c>
      <c r="Y56" s="28"/>
    </row>
    <row r="57" s="19" customFormat="1">
      <c r="B57" s="25"/>
      <c r="F57" s="20" t="s">
        <v>2530</v>
      </c>
      <c r="Y57" s="28"/>
    </row>
    <row r="58" s="19" customFormat="1">
      <c r="B58" s="25"/>
      <c r="F58" s="20" t="s">
        <v>2531</v>
      </c>
      <c r="Y58" s="28"/>
    </row>
    <row r="59" s="19" customFormat="1">
      <c r="B59" s="25"/>
      <c r="F59" s="20" t="s">
        <v>2532</v>
      </c>
      <c r="Y59" s="28"/>
    </row>
    <row r="60" s="19" customFormat="1">
      <c r="B60" s="25"/>
      <c r="E60" s="20" t="s">
        <v>2397</v>
      </c>
      <c r="Y60" s="28"/>
    </row>
    <row r="61" s="19" customFormat="1">
      <c r="B61" s="25"/>
      <c r="D61" s="20" t="s">
        <v>2398</v>
      </c>
      <c r="Y61" s="28"/>
    </row>
    <row r="62" s="19" customFormat="1">
      <c r="B62" s="25"/>
      <c r="D62" s="20" t="s">
        <v>98</v>
      </c>
      <c r="Y62" s="28"/>
    </row>
    <row r="63" s="19" customFormat="1">
      <c r="B63" s="25"/>
      <c r="E63" s="20" t="s">
        <v>2399</v>
      </c>
      <c r="Y63" s="28"/>
    </row>
    <row r="64" s="19" customFormat="1">
      <c r="B64" s="25"/>
      <c r="E64" s="20" t="s">
        <v>2400</v>
      </c>
      <c r="Y64" s="28"/>
    </row>
    <row r="65" s="19" customFormat="1">
      <c r="B65" s="25"/>
      <c r="E65" s="20" t="s">
        <v>2401</v>
      </c>
      <c r="Y65" s="28"/>
    </row>
    <row r="66" s="19" customFormat="1">
      <c r="B66" s="25"/>
      <c r="E66" s="20" t="s">
        <v>2402</v>
      </c>
      <c r="Y66" s="28"/>
    </row>
    <row r="67" s="19" customFormat="1">
      <c r="B67" s="25"/>
      <c r="E67" s="20" t="s">
        <v>2403</v>
      </c>
      <c r="Y67" s="28"/>
    </row>
    <row r="68" s="19" customFormat="1">
      <c r="B68" s="25"/>
      <c r="E68" s="20" t="s">
        <v>2404</v>
      </c>
      <c r="Y68" s="28"/>
    </row>
    <row r="69" s="19" customFormat="1">
      <c r="B69" s="25"/>
      <c r="E69" s="20" t="s">
        <v>2533</v>
      </c>
      <c r="Y69" s="28"/>
    </row>
    <row r="70" s="19" customFormat="1">
      <c r="B70" s="25"/>
      <c r="E70" s="20" t="s">
        <v>2406</v>
      </c>
      <c r="Y70" s="28"/>
    </row>
    <row r="71" s="19" customFormat="1">
      <c r="B71" s="25"/>
      <c r="E71" s="20" t="s">
        <v>2407</v>
      </c>
      <c r="Y71" s="28"/>
    </row>
    <row r="72" s="19" customFormat="1">
      <c r="B72" s="25"/>
      <c r="E72" s="20" t="s">
        <v>2409</v>
      </c>
      <c r="Y72" s="28"/>
    </row>
    <row r="73" s="19" customFormat="1">
      <c r="B73" s="25"/>
      <c r="E73" s="20" t="s">
        <v>2410</v>
      </c>
      <c r="Y73" s="28"/>
    </row>
    <row r="74" s="19" customFormat="1">
      <c r="B74" s="25"/>
      <c r="E74" s="20" t="s">
        <v>2534</v>
      </c>
      <c r="Y74" s="28"/>
    </row>
    <row r="75" s="19" customFormat="1">
      <c r="B75" s="25"/>
      <c r="E75" s="20" t="s">
        <v>2535</v>
      </c>
      <c r="Y75" s="28"/>
    </row>
    <row r="76" s="19" customFormat="1">
      <c r="B76" s="25"/>
      <c r="E76" s="20" t="s">
        <v>2536</v>
      </c>
      <c r="Y76" s="28"/>
    </row>
    <row r="77" s="19" customFormat="1">
      <c r="B77" s="25"/>
      <c r="E77" s="20" t="s">
        <v>2537</v>
      </c>
      <c r="Y77" s="28"/>
    </row>
    <row r="78" s="19" customFormat="1">
      <c r="B78" s="25"/>
      <c r="E78" s="20" t="s">
        <v>2538</v>
      </c>
      <c r="Y78" s="28"/>
    </row>
    <row r="79" s="19" customFormat="1">
      <c r="B79" s="25"/>
      <c r="E79" s="20" t="s">
        <v>2539</v>
      </c>
      <c r="Y79" s="28"/>
    </row>
    <row r="80" s="19" customFormat="1">
      <c r="B80" s="25"/>
      <c r="E80" s="20" t="s">
        <v>2540</v>
      </c>
      <c r="Y80" s="28"/>
    </row>
    <row r="81" s="19" customFormat="1">
      <c r="B81" s="25"/>
      <c r="E81" s="20" t="s">
        <v>2541</v>
      </c>
      <c r="Y81" s="28"/>
    </row>
    <row r="82" s="19" customFormat="1">
      <c r="B82" s="25"/>
      <c r="E82" s="20" t="s">
        <v>2542</v>
      </c>
      <c r="Y82" s="28"/>
    </row>
    <row r="83" s="19" customFormat="1">
      <c r="B83" s="25"/>
      <c r="E83" s="20" t="s">
        <v>2543</v>
      </c>
      <c r="Y83" s="28"/>
    </row>
    <row r="84" s="19" customFormat="1">
      <c r="B84" s="25"/>
      <c r="E84" s="20" t="s">
        <v>2544</v>
      </c>
      <c r="Y84" s="28"/>
    </row>
    <row r="85" s="19" customFormat="1">
      <c r="B85" s="25"/>
      <c r="E85" s="20" t="s">
        <v>2425</v>
      </c>
      <c r="Y85" s="28"/>
    </row>
    <row r="86" s="19" customFormat="1">
      <c r="B86" s="25"/>
      <c r="D86" s="20" t="s">
        <v>2426</v>
      </c>
      <c r="Y86" s="28"/>
    </row>
    <row r="87" s="19" customFormat="1">
      <c r="B87" s="25"/>
      <c r="D87" s="20" t="s">
        <v>108</v>
      </c>
      <c r="Y87" s="28"/>
    </row>
    <row r="88" s="19" customFormat="1">
      <c r="B88" s="25"/>
      <c r="E88" s="20" t="s">
        <v>2427</v>
      </c>
      <c r="Y88" s="28"/>
    </row>
    <row r="89" s="19" customFormat="1">
      <c r="B89" s="25"/>
      <c r="E89" s="20" t="s">
        <v>905</v>
      </c>
      <c r="Y89" s="28"/>
    </row>
    <row r="90" s="19" customFormat="1">
      <c r="B90" s="25"/>
      <c r="F90" s="20" t="s">
        <v>2428</v>
      </c>
      <c r="Y90" s="28"/>
    </row>
    <row r="91" s="19" customFormat="1">
      <c r="B91" s="25"/>
      <c r="F91" s="20" t="s">
        <v>2547</v>
      </c>
      <c r="Y91" s="28"/>
    </row>
    <row r="92" s="19" customFormat="1">
      <c r="B92" s="25"/>
      <c r="F92" s="20" t="s">
        <v>2548</v>
      </c>
      <c r="Y92" s="28"/>
    </row>
    <row r="93" s="19" customFormat="1">
      <c r="B93" s="25"/>
      <c r="F93" s="20" t="s">
        <v>2535</v>
      </c>
      <c r="Y93" s="28"/>
    </row>
    <row r="94" s="19" customFormat="1">
      <c r="B94" s="25"/>
      <c r="F94" s="20" t="s">
        <v>2549</v>
      </c>
      <c r="Y94" s="28"/>
    </row>
    <row r="95" s="19" customFormat="1">
      <c r="B95" s="25"/>
      <c r="F95" s="20" t="s">
        <v>2432</v>
      </c>
      <c r="Y95" s="28"/>
    </row>
    <row r="96" s="19" customFormat="1">
      <c r="B96" s="25"/>
      <c r="F96" s="20" t="s">
        <v>2433</v>
      </c>
      <c r="Y96" s="28"/>
    </row>
    <row r="97" s="19" customFormat="1">
      <c r="B97" s="25"/>
      <c r="F97" s="20" t="s">
        <v>2434</v>
      </c>
      <c r="Y97" s="28"/>
    </row>
    <row r="98" s="19" customFormat="1">
      <c r="B98" s="25"/>
      <c r="F98" s="20" t="s">
        <v>2550</v>
      </c>
      <c r="Y98" s="28"/>
    </row>
    <row r="99" s="19" customFormat="1">
      <c r="B99" s="25"/>
      <c r="F99" s="20" t="s">
        <v>2436</v>
      </c>
      <c r="Y99" s="28"/>
    </row>
    <row r="100" s="19" customFormat="1">
      <c r="B100" s="25"/>
      <c r="F100" s="20" t="s">
        <v>2437</v>
      </c>
      <c r="Y100" s="28"/>
    </row>
    <row r="101" s="19" customFormat="1">
      <c r="B101" s="25"/>
      <c r="F101" s="20" t="s">
        <v>2534</v>
      </c>
      <c r="Y101" s="28"/>
    </row>
    <row r="102" s="19" customFormat="1">
      <c r="B102" s="25"/>
      <c r="F102" s="20" t="s">
        <v>2537</v>
      </c>
      <c r="Y102" s="28"/>
    </row>
    <row r="103" s="19" customFormat="1">
      <c r="B103" s="25"/>
      <c r="F103" s="20" t="s">
        <v>2551</v>
      </c>
      <c r="Y103" s="28"/>
    </row>
    <row r="104" s="19" customFormat="1">
      <c r="B104" s="25"/>
      <c r="F104" s="20" t="s">
        <v>2439</v>
      </c>
      <c r="Y104" s="28"/>
    </row>
    <row r="105" s="19" customFormat="1">
      <c r="B105" s="25"/>
      <c r="E105" s="20" t="s">
        <v>2440</v>
      </c>
      <c r="Y105" s="28"/>
    </row>
    <row r="106" s="19" customFormat="1">
      <c r="B106" s="25"/>
      <c r="E106" s="20" t="s">
        <v>905</v>
      </c>
      <c r="Y106" s="28"/>
    </row>
    <row r="107" s="19" customFormat="1">
      <c r="B107" s="25"/>
      <c r="F107" s="20" t="s">
        <v>2428</v>
      </c>
      <c r="Y107" s="28"/>
    </row>
    <row r="108" s="19" customFormat="1">
      <c r="B108" s="25"/>
      <c r="F108" s="20" t="s">
        <v>2552</v>
      </c>
      <c r="Y108" s="28"/>
    </row>
    <row r="109" s="19" customFormat="1">
      <c r="B109" s="25"/>
      <c r="F109" s="20" t="s">
        <v>2553</v>
      </c>
      <c r="Y109" s="28"/>
    </row>
    <row r="110" s="19" customFormat="1">
      <c r="B110" s="25"/>
      <c r="F110" s="20" t="s">
        <v>2554</v>
      </c>
      <c r="Y110" s="28"/>
    </row>
    <row r="111" s="19" customFormat="1">
      <c r="B111" s="25"/>
      <c r="F111" s="20" t="s">
        <v>2555</v>
      </c>
      <c r="Y111" s="28"/>
    </row>
    <row r="112" s="19" customFormat="1">
      <c r="B112" s="25"/>
      <c r="F112" s="20" t="s">
        <v>2432</v>
      </c>
      <c r="Y112" s="28"/>
    </row>
    <row r="113" s="19" customFormat="1">
      <c r="B113" s="25"/>
      <c r="F113" s="20" t="s">
        <v>2556</v>
      </c>
      <c r="Y113" s="28"/>
    </row>
    <row r="114" s="19" customFormat="1">
      <c r="B114" s="25"/>
      <c r="F114" s="20" t="s">
        <v>2434</v>
      </c>
      <c r="Y114" s="28"/>
    </row>
    <row r="115" s="19" customFormat="1">
      <c r="B115" s="25"/>
      <c r="F115" s="20" t="s">
        <v>2550</v>
      </c>
      <c r="Y115" s="28"/>
    </row>
    <row r="116" s="19" customFormat="1">
      <c r="B116" s="25"/>
      <c r="F116" s="20" t="s">
        <v>2436</v>
      </c>
      <c r="Y116" s="28"/>
    </row>
    <row r="117" s="19" customFormat="1">
      <c r="B117" s="25"/>
      <c r="F117" s="20" t="s">
        <v>2437</v>
      </c>
      <c r="Y117" s="28"/>
    </row>
    <row r="118" s="19" customFormat="1">
      <c r="B118" s="25"/>
      <c r="F118" s="20" t="s">
        <v>2534</v>
      </c>
      <c r="Y118" s="28"/>
    </row>
    <row r="119" s="19" customFormat="1">
      <c r="B119" s="25"/>
      <c r="F119" s="20" t="s">
        <v>2557</v>
      </c>
      <c r="Y119" s="28"/>
    </row>
    <row r="120" s="19" customFormat="1">
      <c r="B120" s="25"/>
      <c r="F120" s="20" t="s">
        <v>2558</v>
      </c>
      <c r="Y120" s="28"/>
    </row>
    <row r="121" s="19" customFormat="1">
      <c r="B121" s="25"/>
      <c r="F121" s="20" t="s">
        <v>2559</v>
      </c>
      <c r="Y121" s="28"/>
    </row>
    <row r="122" s="19" customFormat="1">
      <c r="B122" s="25"/>
      <c r="F122" s="20" t="s">
        <v>2865</v>
      </c>
      <c r="Y122" s="28"/>
    </row>
    <row r="123" s="19" customFormat="1">
      <c r="B123" s="25"/>
      <c r="E123" s="20" t="s">
        <v>2440</v>
      </c>
      <c r="Y123" s="28"/>
    </row>
    <row r="124" s="19" customFormat="1">
      <c r="B124" s="25"/>
      <c r="E124" s="20" t="s">
        <v>905</v>
      </c>
      <c r="Y124" s="28"/>
    </row>
    <row r="125" s="19" customFormat="1">
      <c r="B125" s="25"/>
      <c r="F125" s="20" t="s">
        <v>2561</v>
      </c>
      <c r="Y125" s="28"/>
    </row>
    <row r="126" s="19" customFormat="1">
      <c r="B126" s="25"/>
      <c r="F126" s="20" t="s">
        <v>2444</v>
      </c>
      <c r="Y126" s="28"/>
    </row>
    <row r="127" s="19" customFormat="1">
      <c r="B127" s="25"/>
      <c r="E127" s="20" t="s">
        <v>2440</v>
      </c>
      <c r="Y127" s="28"/>
    </row>
    <row r="128" s="19" customFormat="1">
      <c r="B128" s="25"/>
      <c r="D128" s="20" t="s">
        <v>2445</v>
      </c>
      <c r="Y128" s="28"/>
    </row>
    <row r="129" s="19" customFormat="1">
      <c r="B129" s="25"/>
      <c r="D129" s="20" t="s">
        <v>116</v>
      </c>
      <c r="Y129" s="28"/>
    </row>
    <row r="130" s="19" customFormat="1">
      <c r="B130" s="25"/>
      <c r="E130" s="20" t="s">
        <v>2866</v>
      </c>
      <c r="Y130" s="28"/>
    </row>
    <row r="131" s="19" customFormat="1">
      <c r="B131" s="25"/>
      <c r="E131" s="20" t="s">
        <v>2867</v>
      </c>
      <c r="Y131" s="28"/>
    </row>
    <row r="132" s="19" customFormat="1">
      <c r="B132" s="25"/>
      <c r="E132" s="20" t="s">
        <v>2868</v>
      </c>
      <c r="Y132" s="28"/>
    </row>
    <row r="133" s="19" customFormat="1">
      <c r="B133" s="25"/>
      <c r="E133" s="20" t="s">
        <v>2564</v>
      </c>
      <c r="Y133" s="28"/>
    </row>
    <row r="134" s="19" customFormat="1">
      <c r="B134" s="25"/>
      <c r="E134" s="20" t="s">
        <v>2869</v>
      </c>
      <c r="Y134" s="28"/>
    </row>
    <row r="135" s="19" customFormat="1">
      <c r="B135" s="25"/>
      <c r="E135" s="20" t="s">
        <v>2870</v>
      </c>
      <c r="Y135" s="28"/>
    </row>
    <row r="136" s="19" customFormat="1">
      <c r="B136" s="25"/>
      <c r="E136" s="20" t="s">
        <v>2871</v>
      </c>
      <c r="Y136" s="28"/>
    </row>
    <row r="137" s="19" customFormat="1">
      <c r="B137" s="25"/>
      <c r="E137" s="20" t="s">
        <v>2872</v>
      </c>
      <c r="Y137" s="28"/>
    </row>
    <row r="138" s="19" customFormat="1">
      <c r="B138" s="25"/>
      <c r="E138" s="20" t="s">
        <v>2873</v>
      </c>
      <c r="Y138" s="28"/>
    </row>
    <row r="139" s="19" customFormat="1">
      <c r="B139" s="25"/>
      <c r="E139" s="20" t="s">
        <v>2874</v>
      </c>
      <c r="Y139" s="28"/>
    </row>
    <row r="140" s="19" customFormat="1">
      <c r="B140" s="25"/>
      <c r="E140" s="20" t="s">
        <v>2875</v>
      </c>
      <c r="Y140" s="28"/>
    </row>
    <row r="141" s="19" customFormat="1">
      <c r="B141" s="25"/>
      <c r="E141" s="20" t="s">
        <v>2876</v>
      </c>
      <c r="Y141" s="28"/>
    </row>
    <row r="142" s="19" customFormat="1">
      <c r="B142" s="25"/>
      <c r="E142" s="20" t="s">
        <v>2575</v>
      </c>
      <c r="Y142" s="28"/>
    </row>
    <row r="143" s="19" customFormat="1">
      <c r="B143" s="25"/>
      <c r="D143" s="20" t="s">
        <v>2877</v>
      </c>
      <c r="Y143" s="28"/>
    </row>
    <row r="144" s="19" customFormat="1">
      <c r="B144" s="25"/>
      <c r="D144" s="20" t="s">
        <v>122</v>
      </c>
      <c r="Y144" s="28"/>
    </row>
    <row r="145" s="19" customFormat="1">
      <c r="B145" s="25"/>
      <c r="E145" s="20" t="s">
        <v>2457</v>
      </c>
      <c r="Y145" s="28"/>
    </row>
    <row r="146" s="19" customFormat="1">
      <c r="B146" s="25"/>
      <c r="F146" s="20" t="s">
        <v>2458</v>
      </c>
      <c r="Y146" s="28"/>
    </row>
    <row r="147" s="19" customFormat="1">
      <c r="B147" s="25"/>
      <c r="F147" s="20" t="s">
        <v>2878</v>
      </c>
      <c r="Y147" s="28"/>
    </row>
    <row r="148" s="19" customFormat="1">
      <c r="B148" s="25"/>
      <c r="E148" s="20" t="s">
        <v>2460</v>
      </c>
      <c r="Y148" s="28"/>
    </row>
    <row r="149" s="19" customFormat="1">
      <c r="B149" s="25"/>
      <c r="D149" s="20" t="s">
        <v>2461</v>
      </c>
      <c r="Y149" s="28"/>
    </row>
    <row r="150" s="19" customFormat="1">
      <c r="B150" s="25"/>
      <c r="D150" s="20" t="s">
        <v>126</v>
      </c>
      <c r="Y150" s="28"/>
    </row>
    <row r="151" s="19" customFormat="1">
      <c r="B151" s="25"/>
      <c r="E151" s="20" t="s">
        <v>2462</v>
      </c>
      <c r="Y151" s="28"/>
    </row>
    <row r="152" s="19" customFormat="1">
      <c r="B152" s="25"/>
      <c r="F152" s="20" t="s">
        <v>2865</v>
      </c>
      <c r="Y152" s="28"/>
    </row>
    <row r="153" s="19" customFormat="1">
      <c r="B153" s="25"/>
      <c r="F153" s="20" t="s">
        <v>2478</v>
      </c>
      <c r="Y153" s="28"/>
    </row>
    <row r="154" s="19" customFormat="1">
      <c r="B154" s="25"/>
      <c r="F154" s="20" t="s">
        <v>2464</v>
      </c>
      <c r="Y154" s="28"/>
    </row>
    <row r="155" s="19" customFormat="1">
      <c r="B155" s="25"/>
      <c r="F155" s="20" t="s">
        <v>2579</v>
      </c>
      <c r="Y155" s="28"/>
    </row>
    <row r="156" s="19" customFormat="1">
      <c r="B156" s="25"/>
      <c r="F156" s="20" t="s">
        <v>2580</v>
      </c>
      <c r="Y156" s="28"/>
    </row>
    <row r="157" s="19" customFormat="1">
      <c r="B157" s="25"/>
      <c r="F157" s="20" t="s">
        <v>2581</v>
      </c>
      <c r="Y157" s="28"/>
    </row>
    <row r="158" s="19" customFormat="1">
      <c r="B158" s="25"/>
      <c r="F158" s="20" t="s">
        <v>2468</v>
      </c>
      <c r="Y158" s="28"/>
    </row>
    <row r="159" s="19" customFormat="1">
      <c r="B159" s="25"/>
      <c r="F159" s="20" t="s">
        <v>2582</v>
      </c>
      <c r="Y159" s="28"/>
    </row>
    <row r="160" s="19" customFormat="1">
      <c r="B160" s="25"/>
      <c r="F160" s="20" t="s">
        <v>2583</v>
      </c>
      <c r="Y160" s="28"/>
    </row>
    <row r="161" s="19" customFormat="1">
      <c r="B161" s="25"/>
      <c r="F161" s="20" t="s">
        <v>2584</v>
      </c>
      <c r="Y161" s="28"/>
    </row>
    <row r="162" s="19" customFormat="1">
      <c r="B162" s="25"/>
      <c r="F162" s="20" t="s">
        <v>2472</v>
      </c>
      <c r="Y162" s="28"/>
    </row>
    <row r="163" s="19" customFormat="1">
      <c r="B163" s="25"/>
      <c r="F163" s="20" t="s">
        <v>2585</v>
      </c>
      <c r="Y163" s="28"/>
    </row>
    <row r="164" s="19" customFormat="1">
      <c r="B164" s="25"/>
      <c r="F164" s="20" t="s">
        <v>2586</v>
      </c>
      <c r="Y164" s="28"/>
    </row>
    <row r="165" s="19" customFormat="1">
      <c r="B165" s="25"/>
      <c r="F165" s="20" t="s">
        <v>2587</v>
      </c>
      <c r="Y165" s="28"/>
    </row>
    <row r="166" s="19" customFormat="1">
      <c r="B166" s="25"/>
      <c r="F166" s="20" t="s">
        <v>2476</v>
      </c>
      <c r="Y166" s="28"/>
    </row>
    <row r="167" s="19" customFormat="1">
      <c r="B167" s="25"/>
      <c r="E167" s="20" t="s">
        <v>2477</v>
      </c>
      <c r="Y167" s="28"/>
    </row>
    <row r="168" s="19" customFormat="1">
      <c r="B168" s="25"/>
      <c r="E168" s="20" t="s">
        <v>2462</v>
      </c>
      <c r="Y168" s="28"/>
    </row>
    <row r="169" s="19" customFormat="1">
      <c r="B169" s="25"/>
      <c r="F169" s="20" t="s">
        <v>2865</v>
      </c>
      <c r="Y169" s="28"/>
    </row>
    <row r="170" s="19" customFormat="1">
      <c r="B170" s="25"/>
      <c r="F170" s="20" t="s">
        <v>2502</v>
      </c>
      <c r="Y170" s="28"/>
    </row>
    <row r="171" s="19" customFormat="1">
      <c r="B171" s="25"/>
      <c r="F171" s="20" t="s">
        <v>2464</v>
      </c>
      <c r="Y171" s="28"/>
    </row>
    <row r="172" s="19" customFormat="1">
      <c r="B172" s="25"/>
      <c r="F172" s="20" t="s">
        <v>2465</v>
      </c>
      <c r="Y172" s="28"/>
    </row>
    <row r="173" s="19" customFormat="1">
      <c r="B173" s="25"/>
      <c r="F173" s="20" t="s">
        <v>2580</v>
      </c>
      <c r="Y173" s="28"/>
    </row>
    <row r="174" s="19" customFormat="1">
      <c r="B174" s="25"/>
      <c r="F174" s="20" t="s">
        <v>2581</v>
      </c>
      <c r="Y174" s="28"/>
    </row>
    <row r="175" s="19" customFormat="1">
      <c r="B175" s="25"/>
      <c r="F175" s="20" t="s">
        <v>2468</v>
      </c>
      <c r="Y175" s="28"/>
    </row>
    <row r="176" s="19" customFormat="1">
      <c r="B176" s="25"/>
      <c r="F176" s="20" t="s">
        <v>2582</v>
      </c>
      <c r="Y176" s="28"/>
    </row>
    <row r="177" s="19" customFormat="1">
      <c r="B177" s="25"/>
      <c r="F177" s="20" t="s">
        <v>2583</v>
      </c>
      <c r="Y177" s="28"/>
    </row>
    <row r="178" s="19" customFormat="1">
      <c r="B178" s="25"/>
      <c r="F178" s="20" t="s">
        <v>2588</v>
      </c>
      <c r="Y178" s="28"/>
    </row>
    <row r="179" s="19" customFormat="1">
      <c r="B179" s="25"/>
      <c r="F179" s="20" t="s">
        <v>2589</v>
      </c>
      <c r="Y179" s="28"/>
    </row>
    <row r="180" s="19" customFormat="1">
      <c r="B180" s="25"/>
      <c r="F180" s="20" t="s">
        <v>2585</v>
      </c>
      <c r="Y180" s="28"/>
    </row>
    <row r="181" s="19" customFormat="1">
      <c r="B181" s="25"/>
      <c r="F181" s="20" t="s">
        <v>2586</v>
      </c>
      <c r="Y181" s="28"/>
    </row>
    <row r="182" s="19" customFormat="1">
      <c r="B182" s="25"/>
      <c r="F182" s="20" t="s">
        <v>2587</v>
      </c>
      <c r="Y182" s="28"/>
    </row>
    <row r="183" s="19" customFormat="1">
      <c r="B183" s="25"/>
      <c r="F183" s="20" t="s">
        <v>2590</v>
      </c>
      <c r="Y183" s="28"/>
    </row>
    <row r="184" s="19" customFormat="1">
      <c r="B184" s="25"/>
      <c r="E184" s="20" t="s">
        <v>2477</v>
      </c>
      <c r="Y184" s="28"/>
    </row>
    <row r="185" s="19" customFormat="1">
      <c r="B185" s="25"/>
      <c r="E185" s="20" t="s">
        <v>2462</v>
      </c>
      <c r="Y185" s="28"/>
    </row>
    <row r="186" s="19" customFormat="1">
      <c r="B186" s="25"/>
      <c r="F186" s="20" t="s">
        <v>2865</v>
      </c>
      <c r="Y186" s="28"/>
    </row>
    <row r="187" s="19" customFormat="1">
      <c r="B187" s="25"/>
      <c r="F187" s="20" t="s">
        <v>2463</v>
      </c>
      <c r="Y187" s="28"/>
    </row>
    <row r="188" s="19" customFormat="1">
      <c r="B188" s="25"/>
      <c r="F188" s="20" t="s">
        <v>2464</v>
      </c>
      <c r="Y188" s="28"/>
    </row>
    <row r="189" s="19" customFormat="1">
      <c r="B189" s="25"/>
      <c r="F189" s="20" t="s">
        <v>2465</v>
      </c>
      <c r="Y189" s="28"/>
    </row>
    <row r="190" s="19" customFormat="1">
      <c r="B190" s="25"/>
      <c r="F190" s="20" t="s">
        <v>2580</v>
      </c>
      <c r="Y190" s="28"/>
    </row>
    <row r="191" s="19" customFormat="1">
      <c r="B191" s="25"/>
      <c r="F191" s="20" t="s">
        <v>2581</v>
      </c>
      <c r="Y191" s="28"/>
    </row>
    <row r="192" s="19" customFormat="1">
      <c r="B192" s="25"/>
      <c r="F192" s="20" t="s">
        <v>2468</v>
      </c>
      <c r="Y192" s="28"/>
    </row>
    <row r="193" s="19" customFormat="1">
      <c r="B193" s="25"/>
      <c r="F193" s="20" t="s">
        <v>2582</v>
      </c>
      <c r="Y193" s="28"/>
    </row>
    <row r="194" s="19" customFormat="1">
      <c r="B194" s="25"/>
      <c r="F194" s="20" t="s">
        <v>2583</v>
      </c>
      <c r="Y194" s="28"/>
    </row>
    <row r="195" s="19" customFormat="1">
      <c r="B195" s="25"/>
      <c r="F195" s="20" t="s">
        <v>2588</v>
      </c>
      <c r="Y195" s="28"/>
    </row>
    <row r="196" s="19" customFormat="1">
      <c r="B196" s="25"/>
      <c r="F196" s="20" t="s">
        <v>2472</v>
      </c>
      <c r="Y196" s="28"/>
    </row>
    <row r="197" s="19" customFormat="1">
      <c r="B197" s="25"/>
      <c r="F197" s="20" t="s">
        <v>2585</v>
      </c>
      <c r="Y197" s="28"/>
    </row>
    <row r="198" s="19" customFormat="1">
      <c r="B198" s="25"/>
      <c r="F198" s="20" t="s">
        <v>2586</v>
      </c>
      <c r="Y198" s="28"/>
    </row>
    <row r="199" s="19" customFormat="1">
      <c r="B199" s="25"/>
      <c r="F199" s="20" t="s">
        <v>2591</v>
      </c>
      <c r="Y199" s="28"/>
    </row>
    <row r="200" s="19" customFormat="1">
      <c r="B200" s="25"/>
      <c r="F200" s="20" t="s">
        <v>2476</v>
      </c>
      <c r="Y200" s="28"/>
    </row>
    <row r="201" s="19" customFormat="1">
      <c r="B201" s="25"/>
      <c r="E201" s="20" t="s">
        <v>2477</v>
      </c>
      <c r="Y201" s="28"/>
    </row>
    <row r="202" s="19" customFormat="1">
      <c r="B202" s="25"/>
      <c r="E202" s="20" t="s">
        <v>2462</v>
      </c>
      <c r="Y202" s="28"/>
    </row>
    <row r="203" s="19" customFormat="1">
      <c r="B203" s="25"/>
      <c r="F203" s="20" t="s">
        <v>2879</v>
      </c>
      <c r="Y203" s="28"/>
    </row>
    <row r="204" s="19" customFormat="1">
      <c r="B204" s="25"/>
      <c r="F204" s="20" t="s">
        <v>2478</v>
      </c>
      <c r="Y204" s="28"/>
    </row>
    <row r="205" s="19" customFormat="1">
      <c r="B205" s="25"/>
      <c r="F205" s="20" t="s">
        <v>2464</v>
      </c>
      <c r="Y205" s="28"/>
    </row>
    <row r="206" s="19" customFormat="1">
      <c r="B206" s="25"/>
      <c r="F206" s="20" t="s">
        <v>2579</v>
      </c>
      <c r="Y206" s="28"/>
    </row>
    <row r="207" s="19" customFormat="1">
      <c r="B207" s="25"/>
      <c r="F207" s="20" t="s">
        <v>2580</v>
      </c>
      <c r="Y207" s="28"/>
    </row>
    <row r="208" s="19" customFormat="1">
      <c r="B208" s="25"/>
      <c r="F208" s="20" t="s">
        <v>2581</v>
      </c>
      <c r="Y208" s="28"/>
    </row>
    <row r="209" s="19" customFormat="1">
      <c r="B209" s="25"/>
      <c r="F209" s="20" t="s">
        <v>2468</v>
      </c>
      <c r="Y209" s="28"/>
    </row>
    <row r="210" s="19" customFormat="1">
      <c r="B210" s="25"/>
      <c r="F210" s="20" t="s">
        <v>2582</v>
      </c>
      <c r="Y210" s="28"/>
    </row>
    <row r="211" s="19" customFormat="1">
      <c r="B211" s="25"/>
      <c r="F211" s="20" t="s">
        <v>2583</v>
      </c>
      <c r="Y211" s="28"/>
    </row>
    <row r="212" s="19" customFormat="1">
      <c r="B212" s="25"/>
      <c r="F212" s="20" t="s">
        <v>2584</v>
      </c>
      <c r="Y212" s="28"/>
    </row>
    <row r="213" s="19" customFormat="1">
      <c r="B213" s="25"/>
      <c r="F213" s="20" t="s">
        <v>2472</v>
      </c>
      <c r="Y213" s="28"/>
    </row>
    <row r="214" s="19" customFormat="1">
      <c r="B214" s="25"/>
      <c r="F214" s="20" t="s">
        <v>2585</v>
      </c>
      <c r="Y214" s="28"/>
    </row>
    <row r="215" s="19" customFormat="1">
      <c r="B215" s="25"/>
      <c r="F215" s="20" t="s">
        <v>2586</v>
      </c>
      <c r="Y215" s="28"/>
    </row>
    <row r="216" s="19" customFormat="1">
      <c r="B216" s="25"/>
      <c r="F216" s="20" t="s">
        <v>2591</v>
      </c>
      <c r="Y216" s="28"/>
    </row>
    <row r="217" s="19" customFormat="1">
      <c r="B217" s="25"/>
      <c r="F217" s="20" t="s">
        <v>2590</v>
      </c>
      <c r="Y217" s="28"/>
    </row>
    <row r="218" s="19" customFormat="1">
      <c r="B218" s="25"/>
      <c r="E218" s="20" t="s">
        <v>2477</v>
      </c>
      <c r="Y218" s="28"/>
    </row>
    <row r="219" s="19" customFormat="1">
      <c r="B219" s="25"/>
      <c r="E219" s="20" t="s">
        <v>2462</v>
      </c>
      <c r="Y219" s="28"/>
    </row>
    <row r="220" s="19" customFormat="1">
      <c r="B220" s="25"/>
      <c r="F220" s="20" t="s">
        <v>2879</v>
      </c>
      <c r="Y220" s="28"/>
    </row>
    <row r="221" s="19" customFormat="1">
      <c r="B221" s="25"/>
      <c r="F221" s="20" t="s">
        <v>2502</v>
      </c>
      <c r="Y221" s="28"/>
    </row>
    <row r="222" s="19" customFormat="1">
      <c r="B222" s="25"/>
      <c r="F222" s="20" t="s">
        <v>2593</v>
      </c>
      <c r="Y222" s="28"/>
    </row>
    <row r="223" s="19" customFormat="1">
      <c r="B223" s="25"/>
      <c r="F223" s="20" t="s">
        <v>2579</v>
      </c>
      <c r="Y223" s="28"/>
    </row>
    <row r="224" s="19" customFormat="1">
      <c r="B224" s="25"/>
      <c r="F224" s="20" t="s">
        <v>2594</v>
      </c>
      <c r="Y224" s="28"/>
    </row>
    <row r="225" s="19" customFormat="1">
      <c r="B225" s="25"/>
      <c r="F225" s="20" t="s">
        <v>2467</v>
      </c>
      <c r="Y225" s="28"/>
    </row>
    <row r="226" s="19" customFormat="1">
      <c r="B226" s="25"/>
      <c r="F226" s="20" t="s">
        <v>2468</v>
      </c>
      <c r="Y226" s="28"/>
    </row>
    <row r="227" s="19" customFormat="1">
      <c r="B227" s="25"/>
      <c r="F227" s="20" t="s">
        <v>2469</v>
      </c>
      <c r="Y227" s="28"/>
    </row>
    <row r="228" s="19" customFormat="1">
      <c r="B228" s="25"/>
      <c r="F228" s="20" t="s">
        <v>2470</v>
      </c>
      <c r="Y228" s="28"/>
    </row>
    <row r="229" s="19" customFormat="1">
      <c r="B229" s="25"/>
      <c r="F229" s="20" t="s">
        <v>2595</v>
      </c>
      <c r="Y229" s="28"/>
    </row>
    <row r="230" s="19" customFormat="1">
      <c r="B230" s="25"/>
      <c r="F230" s="20" t="s">
        <v>2596</v>
      </c>
      <c r="Y230" s="28"/>
    </row>
    <row r="231" s="19" customFormat="1">
      <c r="B231" s="25"/>
      <c r="F231" s="20" t="s">
        <v>2597</v>
      </c>
      <c r="Y231" s="28"/>
    </row>
    <row r="232" s="19" customFormat="1">
      <c r="B232" s="25"/>
      <c r="F232" s="20" t="s">
        <v>2586</v>
      </c>
      <c r="Y232" s="28"/>
    </row>
    <row r="233" s="19" customFormat="1">
      <c r="B233" s="25"/>
      <c r="F233" s="20" t="s">
        <v>2587</v>
      </c>
      <c r="Y233" s="28"/>
    </row>
    <row r="234" s="19" customFormat="1">
      <c r="B234" s="25"/>
      <c r="F234" s="20" t="s">
        <v>2476</v>
      </c>
      <c r="Y234" s="28"/>
    </row>
    <row r="235" s="19" customFormat="1">
      <c r="B235" s="25"/>
      <c r="E235" s="20" t="s">
        <v>2477</v>
      </c>
      <c r="Y235" s="28"/>
    </row>
    <row r="236" s="19" customFormat="1">
      <c r="B236" s="25"/>
      <c r="E236" s="20" t="s">
        <v>2462</v>
      </c>
      <c r="Y236" s="28"/>
    </row>
    <row r="237" s="19" customFormat="1">
      <c r="B237" s="25"/>
      <c r="F237" s="20" t="s">
        <v>2879</v>
      </c>
      <c r="Y237" s="28"/>
    </row>
    <row r="238" s="19" customFormat="1">
      <c r="B238" s="25"/>
      <c r="F238" s="20" t="s">
        <v>2463</v>
      </c>
      <c r="Y238" s="28"/>
    </row>
    <row r="239" s="19" customFormat="1">
      <c r="B239" s="25"/>
      <c r="F239" s="20" t="s">
        <v>2593</v>
      </c>
      <c r="Y239" s="28"/>
    </row>
    <row r="240" s="19" customFormat="1">
      <c r="B240" s="25"/>
      <c r="F240" s="20" t="s">
        <v>2579</v>
      </c>
      <c r="Y240" s="28"/>
    </row>
    <row r="241" s="19" customFormat="1">
      <c r="B241" s="25"/>
      <c r="F241" s="20" t="s">
        <v>2594</v>
      </c>
      <c r="Y241" s="28"/>
    </row>
    <row r="242" s="19" customFormat="1">
      <c r="B242" s="25"/>
      <c r="F242" s="20" t="s">
        <v>2467</v>
      </c>
      <c r="Y242" s="28"/>
    </row>
    <row r="243" s="19" customFormat="1">
      <c r="B243" s="25"/>
      <c r="F243" s="20" t="s">
        <v>2468</v>
      </c>
      <c r="Y243" s="28"/>
    </row>
    <row r="244" s="19" customFormat="1">
      <c r="B244" s="25"/>
      <c r="F244" s="20" t="s">
        <v>2469</v>
      </c>
      <c r="Y244" s="28"/>
    </row>
    <row r="245" s="19" customFormat="1">
      <c r="B245" s="25"/>
      <c r="F245" s="20" t="s">
        <v>2470</v>
      </c>
      <c r="Y245" s="28"/>
    </row>
    <row r="246" s="19" customFormat="1">
      <c r="B246" s="25"/>
      <c r="F246" s="20" t="s">
        <v>2595</v>
      </c>
      <c r="Y246" s="28"/>
    </row>
    <row r="247" s="19" customFormat="1">
      <c r="B247" s="25"/>
      <c r="F247" s="20" t="s">
        <v>2598</v>
      </c>
      <c r="Y247" s="28"/>
    </row>
    <row r="248" s="19" customFormat="1">
      <c r="B248" s="25"/>
      <c r="F248" s="20" t="s">
        <v>2597</v>
      </c>
      <c r="Y248" s="28"/>
    </row>
    <row r="249" s="19" customFormat="1">
      <c r="B249" s="25"/>
      <c r="F249" s="20" t="s">
        <v>2586</v>
      </c>
      <c r="Y249" s="28"/>
    </row>
    <row r="250" s="19" customFormat="1">
      <c r="B250" s="25"/>
      <c r="F250" s="20" t="s">
        <v>2591</v>
      </c>
      <c r="Y250" s="28"/>
    </row>
    <row r="251" s="19" customFormat="1">
      <c r="B251" s="25"/>
      <c r="F251" s="20" t="s">
        <v>2476</v>
      </c>
      <c r="Y251" s="28"/>
    </row>
    <row r="252" s="19" customFormat="1">
      <c r="B252" s="25"/>
      <c r="E252" s="20" t="s">
        <v>2477</v>
      </c>
      <c r="Y252" s="28"/>
    </row>
    <row r="253" s="19" customFormat="1">
      <c r="B253" s="25"/>
      <c r="D253" s="20" t="s">
        <v>2479</v>
      </c>
      <c r="Y253" s="28"/>
    </row>
    <row r="254" s="19" customFormat="1">
      <c r="B254" s="25"/>
      <c r="D254" s="20" t="s">
        <v>130</v>
      </c>
      <c r="Y254" s="28"/>
    </row>
    <row r="255" s="19" customFormat="1">
      <c r="B255" s="25"/>
      <c r="E255" s="20" t="s">
        <v>2493</v>
      </c>
      <c r="Y255" s="28"/>
    </row>
    <row r="256" s="19" customFormat="1">
      <c r="B256" s="25"/>
      <c r="F256" s="20" t="s">
        <v>2880</v>
      </c>
      <c r="Y256" s="28"/>
    </row>
    <row r="257" s="19" customFormat="1">
      <c r="B257" s="25"/>
      <c r="F257" s="20" t="s">
        <v>2600</v>
      </c>
      <c r="Y257" s="28"/>
    </row>
    <row r="258" s="19" customFormat="1">
      <c r="B258" s="25"/>
      <c r="E258" s="20" t="s">
        <v>2497</v>
      </c>
      <c r="Y258" s="28"/>
    </row>
    <row r="259" s="19" customFormat="1">
      <c r="B259" s="25"/>
      <c r="E259" s="20" t="s">
        <v>2493</v>
      </c>
      <c r="Y259" s="28"/>
    </row>
    <row r="260" s="19" customFormat="1">
      <c r="B260" s="25"/>
      <c r="F260" s="20" t="s">
        <v>2881</v>
      </c>
      <c r="Y260" s="28"/>
    </row>
    <row r="261" s="19" customFormat="1">
      <c r="B261" s="25"/>
      <c r="F261" s="20" t="s">
        <v>2882</v>
      </c>
      <c r="Y261" s="28"/>
    </row>
    <row r="262" s="19" customFormat="1">
      <c r="B262" s="25"/>
      <c r="F262" s="20" t="s">
        <v>2603</v>
      </c>
      <c r="Y262" s="28"/>
    </row>
    <row r="263" s="19" customFormat="1">
      <c r="B263" s="25"/>
      <c r="E263" s="20" t="s">
        <v>2497</v>
      </c>
      <c r="Y263" s="28"/>
    </row>
    <row r="264" s="19" customFormat="1">
      <c r="B264" s="25"/>
      <c r="E264" s="20" t="s">
        <v>2493</v>
      </c>
      <c r="Y264" s="28"/>
    </row>
    <row r="265" s="19" customFormat="1">
      <c r="B265" s="25"/>
      <c r="F265" s="20" t="s">
        <v>2883</v>
      </c>
      <c r="Y265" s="28"/>
    </row>
    <row r="266" s="19" customFormat="1">
      <c r="B266" s="25"/>
      <c r="F266" s="20" t="s">
        <v>2605</v>
      </c>
      <c r="Y266" s="28"/>
    </row>
    <row r="267" s="19" customFormat="1">
      <c r="B267" s="25"/>
      <c r="E267" s="20" t="s">
        <v>2497</v>
      </c>
      <c r="Y267" s="28"/>
    </row>
    <row r="268" s="19" customFormat="1">
      <c r="B268" s="25"/>
      <c r="E268" s="20" t="s">
        <v>2493</v>
      </c>
      <c r="Y268" s="28"/>
    </row>
    <row r="269" s="19" customFormat="1">
      <c r="B269" s="25"/>
      <c r="F269" s="20" t="s">
        <v>2884</v>
      </c>
      <c r="Y269" s="28"/>
    </row>
    <row r="270" s="19" customFormat="1">
      <c r="B270" s="25"/>
      <c r="F270" s="20" t="s">
        <v>2885</v>
      </c>
      <c r="Y270" s="28"/>
    </row>
    <row r="271" s="19" customFormat="1">
      <c r="B271" s="25"/>
      <c r="F271" s="20" t="s">
        <v>2608</v>
      </c>
      <c r="Y271" s="28"/>
    </row>
    <row r="272" s="19" customFormat="1">
      <c r="B272" s="25"/>
      <c r="E272" s="20" t="s">
        <v>2497</v>
      </c>
      <c r="Y272" s="28"/>
    </row>
    <row r="273" s="19" customFormat="1">
      <c r="B273" s="25"/>
      <c r="E273" s="20" t="s">
        <v>2493</v>
      </c>
      <c r="Y273" s="28"/>
    </row>
    <row r="274" s="19" customFormat="1">
      <c r="B274" s="25"/>
      <c r="F274" s="20" t="s">
        <v>2886</v>
      </c>
      <c r="Y274" s="28"/>
    </row>
    <row r="275" s="19" customFormat="1">
      <c r="B275" s="25"/>
      <c r="F275" s="20" t="s">
        <v>2887</v>
      </c>
      <c r="Y275" s="28"/>
    </row>
    <row r="276" s="19" customFormat="1">
      <c r="B276" s="25"/>
      <c r="F276" s="20" t="s">
        <v>2611</v>
      </c>
      <c r="Y276" s="28"/>
    </row>
    <row r="277" s="19" customFormat="1">
      <c r="B277" s="25"/>
      <c r="E277" s="20" t="s">
        <v>2497</v>
      </c>
      <c r="Y277" s="28"/>
    </row>
    <row r="278" s="19" customFormat="1">
      <c r="B278" s="25"/>
      <c r="D278" s="20" t="s">
        <v>2498</v>
      </c>
      <c r="Y278" s="28"/>
    </row>
    <row r="279" s="19" customFormat="1">
      <c r="B279" s="25"/>
      <c r="D279" s="20" t="s">
        <v>132</v>
      </c>
      <c r="Y279" s="28"/>
    </row>
    <row r="280" s="19" customFormat="1">
      <c r="B280" s="25"/>
      <c r="E280" s="20" t="s">
        <v>2612</v>
      </c>
      <c r="Y280" s="28"/>
    </row>
    <row r="281" s="19" customFormat="1">
      <c r="B281" s="25"/>
      <c r="E281" s="20" t="s">
        <v>2613</v>
      </c>
      <c r="Y281" s="28"/>
    </row>
    <row r="282" s="19" customFormat="1">
      <c r="B282" s="25"/>
      <c r="E282" s="20" t="s">
        <v>2614</v>
      </c>
      <c r="Y282" s="28"/>
    </row>
    <row r="283" s="19" customFormat="1">
      <c r="B283" s="25"/>
      <c r="D283" s="20" t="s">
        <v>2500</v>
      </c>
      <c r="Y283" s="28"/>
    </row>
    <row r="284" s="19" customFormat="1">
      <c r="B284" s="25"/>
      <c r="C284" s="20" t="s">
        <v>2509</v>
      </c>
      <c r="Y284" s="28"/>
    </row>
    <row r="285" s="19" customFormat="1">
      <c r="B285" s="25"/>
      <c r="C285" s="20" t="s">
        <v>54</v>
      </c>
      <c r="Y285" s="28"/>
    </row>
    <row r="286" s="19" customFormat="1">
      <c r="B286" s="25"/>
      <c r="D286" s="20" t="s">
        <v>88</v>
      </c>
      <c r="Y286" s="28"/>
    </row>
    <row r="287" s="19" customFormat="1">
      <c r="B287" s="25"/>
      <c r="E287" s="20" t="s">
        <v>2358</v>
      </c>
      <c r="Y287" s="28"/>
    </row>
    <row r="288" s="19" customFormat="1">
      <c r="B288" s="25"/>
      <c r="E288" s="20" t="s">
        <v>2888</v>
      </c>
      <c r="Y288" s="28"/>
    </row>
    <row r="289" s="19" customFormat="1">
      <c r="B289" s="25"/>
      <c r="E289" s="20" t="s">
        <v>2360</v>
      </c>
      <c r="Y289" s="28"/>
    </row>
    <row r="290" s="19" customFormat="1">
      <c r="B290" s="25"/>
      <c r="E290" s="20" t="s">
        <v>2889</v>
      </c>
      <c r="Y290" s="28"/>
    </row>
    <row r="291" s="19" customFormat="1">
      <c r="B291" s="25"/>
      <c r="E291" s="20" t="s">
        <v>2890</v>
      </c>
      <c r="Y291" s="28"/>
    </row>
    <row r="292" s="19" customFormat="1">
      <c r="B292" s="25"/>
      <c r="E292" s="20" t="s">
        <v>2363</v>
      </c>
      <c r="Y292" s="28"/>
    </row>
    <row r="293" s="19" customFormat="1">
      <c r="B293" s="25"/>
      <c r="D293" s="20" t="s">
        <v>2364</v>
      </c>
      <c r="Y293" s="28"/>
    </row>
    <row r="294" s="19" customFormat="1">
      <c r="B294" s="25"/>
      <c r="D294" s="20" t="s">
        <v>90</v>
      </c>
      <c r="Y294" s="28"/>
    </row>
    <row r="295" s="19" customFormat="1">
      <c r="B295" s="25"/>
      <c r="E295" s="20" t="s">
        <v>2891</v>
      </c>
      <c r="Y295" s="28"/>
    </row>
    <row r="296" s="19" customFormat="1">
      <c r="B296" s="25"/>
      <c r="E296" s="20" t="s">
        <v>2892</v>
      </c>
      <c r="Y296" s="28"/>
    </row>
    <row r="297" s="19" customFormat="1">
      <c r="B297" s="25"/>
      <c r="E297" s="20" t="s">
        <v>2893</v>
      </c>
      <c r="Y297" s="28"/>
    </row>
    <row r="298" s="19" customFormat="1">
      <c r="B298" s="25"/>
      <c r="E298" s="20" t="s">
        <v>2367</v>
      </c>
      <c r="Y298" s="28"/>
    </row>
    <row r="299" s="19" customFormat="1">
      <c r="B299" s="25"/>
      <c r="E299" s="20" t="s">
        <v>2368</v>
      </c>
      <c r="Y299" s="28"/>
    </row>
    <row r="300" s="19" customFormat="1">
      <c r="B300" s="25"/>
      <c r="E300" s="20" t="s">
        <v>2369</v>
      </c>
      <c r="Y300" s="28"/>
    </row>
    <row r="301" s="19" customFormat="1">
      <c r="B301" s="25"/>
      <c r="E301" s="20" t="s">
        <v>2521</v>
      </c>
      <c r="Y301" s="28"/>
    </row>
    <row r="302" s="19" customFormat="1">
      <c r="B302" s="25"/>
      <c r="E302" s="20" t="s">
        <v>2894</v>
      </c>
      <c r="Y302" s="28"/>
    </row>
    <row r="303" s="19" customFormat="1">
      <c r="B303" s="25"/>
      <c r="E303" s="20" t="s">
        <v>2895</v>
      </c>
      <c r="Y303" s="28"/>
    </row>
    <row r="304" s="19" customFormat="1">
      <c r="B304" s="25"/>
      <c r="E304" s="20" t="s">
        <v>2522</v>
      </c>
      <c r="Y304" s="28"/>
    </row>
    <row r="305" s="19" customFormat="1">
      <c r="B305" s="25"/>
      <c r="E305" s="20" t="s">
        <v>2523</v>
      </c>
      <c r="Y305" s="28"/>
    </row>
    <row r="306" s="19" customFormat="1">
      <c r="B306" s="25"/>
      <c r="E306" s="20" t="s">
        <v>2896</v>
      </c>
      <c r="Y306" s="28"/>
    </row>
    <row r="307" s="19" customFormat="1">
      <c r="B307" s="25"/>
      <c r="E307" s="20" t="s">
        <v>2375</v>
      </c>
      <c r="Y307" s="28"/>
    </row>
    <row r="308" s="19" customFormat="1">
      <c r="B308" s="25"/>
      <c r="E308" s="20" t="s">
        <v>374</v>
      </c>
      <c r="Y308" s="28"/>
    </row>
    <row r="309" s="19" customFormat="1">
      <c r="B309" s="25"/>
      <c r="F309" s="20" t="s">
        <v>2376</v>
      </c>
      <c r="Y309" s="28"/>
    </row>
    <row r="310" s="19" customFormat="1">
      <c r="B310" s="25"/>
      <c r="F310" s="20" t="s">
        <v>2897</v>
      </c>
      <c r="Y310" s="28"/>
    </row>
    <row r="311" s="19" customFormat="1">
      <c r="B311" s="25"/>
      <c r="F311" s="20" t="s">
        <v>2624</v>
      </c>
      <c r="Y311" s="28"/>
    </row>
    <row r="312" s="19" customFormat="1">
      <c r="B312" s="25"/>
      <c r="F312" s="20" t="s">
        <v>2379</v>
      </c>
      <c r="Y312" s="28"/>
    </row>
    <row r="313" s="19" customFormat="1">
      <c r="B313" s="25"/>
      <c r="F313" s="20" t="s">
        <v>2380</v>
      </c>
      <c r="Y313" s="28"/>
    </row>
    <row r="314" s="19" customFormat="1">
      <c r="B314" s="25"/>
      <c r="F314" s="20" t="s">
        <v>2898</v>
      </c>
      <c r="Y314" s="28"/>
    </row>
    <row r="315" s="19" customFormat="1">
      <c r="B315" s="25"/>
      <c r="F315" s="20" t="s">
        <v>2526</v>
      </c>
      <c r="Y315" s="28"/>
    </row>
    <row r="316" s="19" customFormat="1">
      <c r="B316" s="25"/>
      <c r="F316" s="20" t="s">
        <v>2527</v>
      </c>
      <c r="Y316" s="28"/>
    </row>
    <row r="317" s="19" customFormat="1">
      <c r="B317" s="25"/>
      <c r="F317" s="20" t="s">
        <v>2384</v>
      </c>
      <c r="Y317" s="28"/>
    </row>
    <row r="318" s="19" customFormat="1">
      <c r="B318" s="25"/>
      <c r="F318" s="20" t="s">
        <v>2385</v>
      </c>
      <c r="Y318" s="28"/>
    </row>
    <row r="319" s="19" customFormat="1">
      <c r="B319" s="25"/>
      <c r="F319" s="20" t="s">
        <v>2386</v>
      </c>
      <c r="Y319" s="28"/>
    </row>
    <row r="320" s="19" customFormat="1">
      <c r="B320" s="25"/>
      <c r="E320" s="20" t="s">
        <v>2387</v>
      </c>
      <c r="Y320" s="28"/>
    </row>
    <row r="321" s="19" customFormat="1">
      <c r="B321" s="25"/>
      <c r="D321" s="20" t="s">
        <v>2388</v>
      </c>
      <c r="Y321" s="28"/>
    </row>
    <row r="322" s="19" customFormat="1">
      <c r="B322" s="25"/>
      <c r="D322" s="20" t="s">
        <v>96</v>
      </c>
      <c r="Y322" s="28"/>
    </row>
    <row r="323" s="19" customFormat="1">
      <c r="B323" s="25"/>
      <c r="E323" s="20" t="s">
        <v>2389</v>
      </c>
      <c r="Y323" s="28"/>
    </row>
    <row r="324" s="19" customFormat="1">
      <c r="B324" s="25"/>
      <c r="F324" s="20" t="s">
        <v>2390</v>
      </c>
      <c r="Y324" s="28"/>
    </row>
    <row r="325" s="19" customFormat="1">
      <c r="B325" s="25"/>
      <c r="F325" s="20" t="s">
        <v>2899</v>
      </c>
      <c r="Y325" s="28"/>
    </row>
    <row r="326" s="19" customFormat="1">
      <c r="B326" s="25"/>
      <c r="F326" s="20" t="s">
        <v>2529</v>
      </c>
      <c r="Y326" s="28"/>
    </row>
    <row r="327" s="19" customFormat="1">
      <c r="B327" s="25"/>
      <c r="F327" s="20" t="s">
        <v>2530</v>
      </c>
      <c r="Y327" s="28"/>
    </row>
    <row r="328" s="19" customFormat="1">
      <c r="B328" s="25"/>
      <c r="F328" s="20" t="s">
        <v>2531</v>
      </c>
      <c r="Y328" s="28"/>
    </row>
    <row r="329" s="19" customFormat="1">
      <c r="B329" s="25"/>
      <c r="F329" s="20" t="s">
        <v>2532</v>
      </c>
      <c r="Y329" s="28"/>
    </row>
    <row r="330" s="19" customFormat="1">
      <c r="B330" s="25"/>
      <c r="E330" s="20" t="s">
        <v>2397</v>
      </c>
      <c r="Y330" s="28"/>
    </row>
    <row r="331" s="19" customFormat="1">
      <c r="B331" s="25"/>
      <c r="D331" s="20" t="s">
        <v>2398</v>
      </c>
      <c r="Y331" s="28"/>
    </row>
    <row r="332" s="19" customFormat="1">
      <c r="B332" s="25"/>
      <c r="D332" s="20" t="s">
        <v>98</v>
      </c>
      <c r="Y332" s="28"/>
    </row>
    <row r="333" s="19" customFormat="1">
      <c r="B333" s="25"/>
      <c r="E333" s="20" t="s">
        <v>2399</v>
      </c>
      <c r="Y333" s="28"/>
    </row>
    <row r="334" s="19" customFormat="1">
      <c r="B334" s="25"/>
      <c r="E334" s="20" t="s">
        <v>2400</v>
      </c>
      <c r="Y334" s="28"/>
    </row>
    <row r="335" s="19" customFormat="1">
      <c r="B335" s="25"/>
      <c r="E335" s="20" t="s">
        <v>2401</v>
      </c>
      <c r="Y335" s="28"/>
    </row>
    <row r="336" s="19" customFormat="1">
      <c r="B336" s="25"/>
      <c r="E336" s="20" t="s">
        <v>2402</v>
      </c>
      <c r="Y336" s="28"/>
    </row>
    <row r="337" s="19" customFormat="1">
      <c r="B337" s="25"/>
      <c r="E337" s="20" t="s">
        <v>2403</v>
      </c>
      <c r="Y337" s="28"/>
    </row>
    <row r="338" s="19" customFormat="1">
      <c r="B338" s="25"/>
      <c r="E338" s="20" t="s">
        <v>2404</v>
      </c>
      <c r="Y338" s="28"/>
    </row>
    <row r="339" s="19" customFormat="1">
      <c r="B339" s="25"/>
      <c r="E339" s="20" t="s">
        <v>2533</v>
      </c>
      <c r="Y339" s="28"/>
    </row>
    <row r="340" s="19" customFormat="1">
      <c r="B340" s="25"/>
      <c r="E340" s="20" t="s">
        <v>2406</v>
      </c>
      <c r="Y340" s="28"/>
    </row>
    <row r="341" s="19" customFormat="1">
      <c r="B341" s="25"/>
      <c r="E341" s="20" t="s">
        <v>2407</v>
      </c>
      <c r="Y341" s="28"/>
    </row>
    <row r="342" s="19" customFormat="1">
      <c r="B342" s="25"/>
      <c r="E342" s="20" t="s">
        <v>2900</v>
      </c>
      <c r="Y342" s="28"/>
    </row>
    <row r="343" s="19" customFormat="1">
      <c r="B343" s="25"/>
      <c r="E343" s="20" t="s">
        <v>2409</v>
      </c>
      <c r="Y343" s="28"/>
    </row>
    <row r="344" s="19" customFormat="1">
      <c r="B344" s="25"/>
      <c r="E344" s="20" t="s">
        <v>2410</v>
      </c>
      <c r="Y344" s="28"/>
    </row>
    <row r="345" s="19" customFormat="1">
      <c r="B345" s="25"/>
      <c r="E345" s="20" t="s">
        <v>2534</v>
      </c>
      <c r="Y345" s="28"/>
    </row>
    <row r="346" s="19" customFormat="1">
      <c r="B346" s="25"/>
      <c r="E346" s="20" t="s">
        <v>2535</v>
      </c>
      <c r="Y346" s="28"/>
    </row>
    <row r="347" s="19" customFormat="1">
      <c r="B347" s="25"/>
      <c r="E347" s="20" t="s">
        <v>2536</v>
      </c>
      <c r="Y347" s="28"/>
    </row>
    <row r="348" s="19" customFormat="1">
      <c r="B348" s="25"/>
      <c r="E348" s="20" t="s">
        <v>2537</v>
      </c>
      <c r="Y348" s="28"/>
    </row>
    <row r="349" s="19" customFormat="1">
      <c r="B349" s="25"/>
      <c r="E349" s="20" t="s">
        <v>2538</v>
      </c>
      <c r="Y349" s="28"/>
    </row>
    <row r="350" s="19" customFormat="1">
      <c r="B350" s="25"/>
      <c r="E350" s="20" t="s">
        <v>2539</v>
      </c>
      <c r="Y350" s="28"/>
    </row>
    <row r="351" s="19" customFormat="1">
      <c r="B351" s="25"/>
      <c r="E351" s="20" t="s">
        <v>2540</v>
      </c>
      <c r="Y351" s="28"/>
    </row>
    <row r="352" s="19" customFormat="1">
      <c r="B352" s="25"/>
      <c r="E352" s="20" t="s">
        <v>2541</v>
      </c>
      <c r="Y352" s="28"/>
    </row>
    <row r="353" s="19" customFormat="1">
      <c r="B353" s="25"/>
      <c r="E353" s="20" t="s">
        <v>2542</v>
      </c>
      <c r="Y353" s="28"/>
    </row>
    <row r="354" s="19" customFormat="1">
      <c r="B354" s="25"/>
      <c r="E354" s="20" t="s">
        <v>2543</v>
      </c>
      <c r="Y354" s="28"/>
    </row>
    <row r="355" s="19" customFormat="1">
      <c r="B355" s="25"/>
      <c r="E355" s="20" t="s">
        <v>2544</v>
      </c>
      <c r="Y355" s="28"/>
    </row>
    <row r="356" s="19" customFormat="1">
      <c r="B356" s="25"/>
      <c r="E356" s="20" t="s">
        <v>2425</v>
      </c>
      <c r="Y356" s="28"/>
    </row>
    <row r="357" s="19" customFormat="1">
      <c r="B357" s="25"/>
      <c r="D357" s="20" t="s">
        <v>2426</v>
      </c>
      <c r="Y357" s="28"/>
    </row>
    <row r="358" s="19" customFormat="1">
      <c r="B358" s="25"/>
      <c r="D358" s="20" t="s">
        <v>108</v>
      </c>
      <c r="Y358" s="28"/>
    </row>
    <row r="359" s="19" customFormat="1">
      <c r="B359" s="25"/>
      <c r="E359" s="20" t="s">
        <v>2427</v>
      </c>
      <c r="Y359" s="28"/>
    </row>
    <row r="360" s="19" customFormat="1">
      <c r="B360" s="25"/>
      <c r="E360" s="20" t="s">
        <v>905</v>
      </c>
      <c r="Y360" s="28"/>
    </row>
    <row r="361" s="19" customFormat="1">
      <c r="B361" s="25"/>
      <c r="F361" s="20" t="s">
        <v>2428</v>
      </c>
      <c r="Y361" s="28"/>
    </row>
    <row r="362" s="19" customFormat="1">
      <c r="B362" s="25"/>
      <c r="F362" s="20" t="s">
        <v>2547</v>
      </c>
      <c r="Y362" s="28"/>
    </row>
    <row r="363" s="19" customFormat="1">
      <c r="B363" s="25"/>
      <c r="F363" s="20" t="s">
        <v>2548</v>
      </c>
      <c r="Y363" s="28"/>
    </row>
    <row r="364" s="19" customFormat="1">
      <c r="B364" s="25"/>
      <c r="F364" s="20" t="s">
        <v>2535</v>
      </c>
      <c r="Y364" s="28"/>
    </row>
    <row r="365" s="19" customFormat="1">
      <c r="B365" s="25"/>
      <c r="F365" s="20" t="s">
        <v>2549</v>
      </c>
      <c r="Y365" s="28"/>
    </row>
    <row r="366" s="19" customFormat="1">
      <c r="B366" s="25"/>
      <c r="F366" s="20" t="s">
        <v>2432</v>
      </c>
      <c r="Y366" s="28"/>
    </row>
    <row r="367" s="19" customFormat="1">
      <c r="B367" s="25"/>
      <c r="F367" s="20" t="s">
        <v>2433</v>
      </c>
      <c r="Y367" s="28"/>
    </row>
    <row r="368" s="19" customFormat="1">
      <c r="B368" s="25"/>
      <c r="F368" s="20" t="s">
        <v>2434</v>
      </c>
      <c r="Y368" s="28"/>
    </row>
    <row r="369" s="19" customFormat="1">
      <c r="B369" s="25"/>
      <c r="F369" s="20" t="s">
        <v>2550</v>
      </c>
      <c r="Y369" s="28"/>
    </row>
    <row r="370" s="19" customFormat="1">
      <c r="B370" s="25"/>
      <c r="F370" s="20" t="s">
        <v>2436</v>
      </c>
      <c r="Y370" s="28"/>
    </row>
    <row r="371" s="19" customFormat="1">
      <c r="B371" s="25"/>
      <c r="F371" s="20" t="s">
        <v>2437</v>
      </c>
      <c r="Y371" s="28"/>
    </row>
    <row r="372" s="19" customFormat="1">
      <c r="B372" s="25"/>
      <c r="F372" s="20" t="s">
        <v>2534</v>
      </c>
      <c r="Y372" s="28"/>
    </row>
    <row r="373" s="19" customFormat="1">
      <c r="B373" s="25"/>
      <c r="F373" s="20" t="s">
        <v>2537</v>
      </c>
      <c r="Y373" s="28"/>
    </row>
    <row r="374" s="19" customFormat="1">
      <c r="B374" s="25"/>
      <c r="F374" s="20" t="s">
        <v>2551</v>
      </c>
      <c r="Y374" s="28"/>
    </row>
    <row r="375" s="19" customFormat="1">
      <c r="B375" s="25"/>
      <c r="F375" s="20" t="s">
        <v>2439</v>
      </c>
      <c r="Y375" s="28"/>
    </row>
    <row r="376" s="19" customFormat="1">
      <c r="B376" s="25"/>
      <c r="E376" s="20" t="s">
        <v>2440</v>
      </c>
      <c r="Y376" s="28"/>
    </row>
    <row r="377" s="19" customFormat="1">
      <c r="B377" s="25"/>
      <c r="E377" s="20" t="s">
        <v>905</v>
      </c>
      <c r="Y377" s="28"/>
    </row>
    <row r="378" s="19" customFormat="1">
      <c r="B378" s="25"/>
      <c r="F378" s="20" t="s">
        <v>2428</v>
      </c>
      <c r="Y378" s="28"/>
    </row>
    <row r="379" s="19" customFormat="1">
      <c r="B379" s="25"/>
      <c r="F379" s="20" t="s">
        <v>2552</v>
      </c>
      <c r="Y379" s="28"/>
    </row>
    <row r="380" s="19" customFormat="1">
      <c r="B380" s="25"/>
      <c r="F380" s="20" t="s">
        <v>2553</v>
      </c>
      <c r="Y380" s="28"/>
    </row>
    <row r="381" s="19" customFormat="1">
      <c r="B381" s="25"/>
      <c r="F381" s="20" t="s">
        <v>2554</v>
      </c>
      <c r="Y381" s="28"/>
    </row>
    <row r="382" s="19" customFormat="1">
      <c r="B382" s="25"/>
      <c r="F382" s="20" t="s">
        <v>2555</v>
      </c>
      <c r="Y382" s="28"/>
    </row>
    <row r="383" s="19" customFormat="1">
      <c r="B383" s="25"/>
      <c r="F383" s="20" t="s">
        <v>2432</v>
      </c>
      <c r="Y383" s="28"/>
    </row>
    <row r="384" s="19" customFormat="1">
      <c r="B384" s="25"/>
      <c r="F384" s="20" t="s">
        <v>2556</v>
      </c>
      <c r="Y384" s="28"/>
    </row>
    <row r="385" s="19" customFormat="1">
      <c r="B385" s="25"/>
      <c r="F385" s="20" t="s">
        <v>2434</v>
      </c>
      <c r="Y385" s="28"/>
    </row>
    <row r="386" s="19" customFormat="1">
      <c r="B386" s="25"/>
      <c r="F386" s="20" t="s">
        <v>2550</v>
      </c>
      <c r="Y386" s="28"/>
    </row>
    <row r="387" s="19" customFormat="1">
      <c r="B387" s="25"/>
      <c r="F387" s="20" t="s">
        <v>2436</v>
      </c>
      <c r="Y387" s="28"/>
    </row>
    <row r="388" s="19" customFormat="1">
      <c r="B388" s="25"/>
      <c r="F388" s="20" t="s">
        <v>2437</v>
      </c>
      <c r="Y388" s="28"/>
    </row>
    <row r="389" s="19" customFormat="1">
      <c r="B389" s="25"/>
      <c r="F389" s="20" t="s">
        <v>2534</v>
      </c>
      <c r="Y389" s="28"/>
    </row>
    <row r="390" s="19" customFormat="1">
      <c r="B390" s="25"/>
      <c r="F390" s="20" t="s">
        <v>2557</v>
      </c>
      <c r="Y390" s="28"/>
    </row>
    <row r="391" s="19" customFormat="1">
      <c r="B391" s="25"/>
      <c r="F391" s="20" t="s">
        <v>2558</v>
      </c>
      <c r="Y391" s="28"/>
    </row>
    <row r="392" s="19" customFormat="1">
      <c r="B392" s="25"/>
      <c r="F392" s="20" t="s">
        <v>2559</v>
      </c>
      <c r="Y392" s="28"/>
    </row>
    <row r="393" s="19" customFormat="1">
      <c r="B393" s="25"/>
      <c r="F393" s="20" t="s">
        <v>2901</v>
      </c>
      <c r="Y393" s="28"/>
    </row>
    <row r="394" s="19" customFormat="1">
      <c r="B394" s="25"/>
      <c r="E394" s="20" t="s">
        <v>2440</v>
      </c>
      <c r="Y394" s="28"/>
    </row>
    <row r="395" s="19" customFormat="1">
      <c r="B395" s="25"/>
      <c r="E395" s="20" t="s">
        <v>905</v>
      </c>
      <c r="Y395" s="28"/>
    </row>
    <row r="396" s="19" customFormat="1">
      <c r="B396" s="25"/>
      <c r="F396" s="20" t="s">
        <v>2561</v>
      </c>
      <c r="Y396" s="28"/>
    </row>
    <row r="397" s="19" customFormat="1">
      <c r="B397" s="25"/>
      <c r="F397" s="20" t="s">
        <v>2444</v>
      </c>
      <c r="Y397" s="28"/>
    </row>
    <row r="398" s="19" customFormat="1">
      <c r="B398" s="25"/>
      <c r="E398" s="20" t="s">
        <v>2440</v>
      </c>
      <c r="Y398" s="28"/>
    </row>
    <row r="399" s="19" customFormat="1">
      <c r="B399" s="25"/>
      <c r="D399" s="20" t="s">
        <v>2445</v>
      </c>
      <c r="Y399" s="28"/>
    </row>
    <row r="400" s="19" customFormat="1">
      <c r="B400" s="25"/>
      <c r="D400" s="20" t="s">
        <v>116</v>
      </c>
      <c r="Y400" s="28"/>
    </row>
    <row r="401" s="19" customFormat="1">
      <c r="B401" s="25"/>
      <c r="E401" s="20" t="s">
        <v>2866</v>
      </c>
      <c r="Y401" s="28"/>
    </row>
    <row r="402" s="19" customFormat="1">
      <c r="B402" s="25"/>
      <c r="E402" s="20" t="s">
        <v>2902</v>
      </c>
      <c r="Y402" s="28"/>
    </row>
    <row r="403" s="19" customFormat="1">
      <c r="B403" s="25"/>
      <c r="E403" s="20" t="s">
        <v>2868</v>
      </c>
      <c r="Y403" s="28"/>
    </row>
    <row r="404" s="19" customFormat="1">
      <c r="B404" s="25"/>
      <c r="E404" s="20" t="s">
        <v>2564</v>
      </c>
      <c r="Y404" s="28"/>
    </row>
    <row r="405" s="19" customFormat="1">
      <c r="B405" s="25"/>
      <c r="E405" s="20" t="s">
        <v>2869</v>
      </c>
      <c r="Y405" s="28"/>
    </row>
    <row r="406" s="19" customFormat="1">
      <c r="B406" s="25"/>
      <c r="E406" s="20" t="s">
        <v>2903</v>
      </c>
      <c r="Y406" s="28"/>
    </row>
    <row r="407" s="19" customFormat="1">
      <c r="B407" s="25"/>
      <c r="E407" s="20" t="s">
        <v>2904</v>
      </c>
      <c r="Y407" s="28"/>
    </row>
    <row r="408" s="19" customFormat="1">
      <c r="B408" s="25"/>
      <c r="E408" s="20" t="s">
        <v>2905</v>
      </c>
      <c r="Y408" s="28"/>
    </row>
    <row r="409" s="19" customFormat="1">
      <c r="B409" s="25"/>
      <c r="E409" s="20" t="s">
        <v>2906</v>
      </c>
      <c r="Y409" s="28"/>
    </row>
    <row r="410" s="19" customFormat="1">
      <c r="B410" s="25"/>
      <c r="E410" s="20" t="s">
        <v>2575</v>
      </c>
      <c r="Y410" s="28"/>
    </row>
    <row r="411" s="19" customFormat="1">
      <c r="B411" s="25"/>
      <c r="D411" s="20" t="s">
        <v>2877</v>
      </c>
      <c r="Y411" s="28"/>
    </row>
    <row r="412" s="19" customFormat="1">
      <c r="B412" s="25"/>
      <c r="D412" s="20" t="s">
        <v>122</v>
      </c>
      <c r="Y412" s="28"/>
    </row>
    <row r="413" s="19" customFormat="1">
      <c r="B413" s="25"/>
      <c r="E413" s="20" t="s">
        <v>2457</v>
      </c>
      <c r="Y413" s="28"/>
    </row>
    <row r="414" s="19" customFormat="1">
      <c r="B414" s="25"/>
      <c r="F414" s="20" t="s">
        <v>2458</v>
      </c>
      <c r="Y414" s="28"/>
    </row>
    <row r="415" s="19" customFormat="1">
      <c r="B415" s="25"/>
      <c r="F415" s="20" t="s">
        <v>2907</v>
      </c>
      <c r="Y415" s="28"/>
    </row>
    <row r="416" s="19" customFormat="1">
      <c r="B416" s="25"/>
      <c r="E416" s="20" t="s">
        <v>2460</v>
      </c>
      <c r="Y416" s="28"/>
    </row>
    <row r="417" s="19" customFormat="1">
      <c r="B417" s="25"/>
      <c r="D417" s="20" t="s">
        <v>2461</v>
      </c>
      <c r="Y417" s="28"/>
    </row>
    <row r="418" s="19" customFormat="1">
      <c r="B418" s="25"/>
      <c r="D418" s="20" t="s">
        <v>126</v>
      </c>
      <c r="Y418" s="28"/>
    </row>
    <row r="419" s="19" customFormat="1">
      <c r="B419" s="25"/>
      <c r="E419" s="20" t="s">
        <v>2462</v>
      </c>
      <c r="Y419" s="28"/>
    </row>
    <row r="420" s="19" customFormat="1">
      <c r="B420" s="25"/>
      <c r="F420" s="20" t="s">
        <v>2901</v>
      </c>
      <c r="Y420" s="28"/>
    </row>
    <row r="421" s="19" customFormat="1">
      <c r="B421" s="25"/>
      <c r="F421" s="20" t="s">
        <v>2478</v>
      </c>
      <c r="Y421" s="28"/>
    </row>
    <row r="422" s="19" customFormat="1">
      <c r="B422" s="25"/>
      <c r="F422" s="20" t="s">
        <v>2464</v>
      </c>
      <c r="Y422" s="28"/>
    </row>
    <row r="423" s="19" customFormat="1">
      <c r="B423" s="25"/>
      <c r="F423" s="20" t="s">
        <v>2579</v>
      </c>
      <c r="Y423" s="28"/>
    </row>
    <row r="424" s="19" customFormat="1">
      <c r="B424" s="25"/>
      <c r="F424" s="20" t="s">
        <v>2580</v>
      </c>
      <c r="Y424" s="28"/>
    </row>
    <row r="425" s="19" customFormat="1">
      <c r="B425" s="25"/>
      <c r="F425" s="20" t="s">
        <v>2581</v>
      </c>
      <c r="Y425" s="28"/>
    </row>
    <row r="426" s="19" customFormat="1">
      <c r="B426" s="25"/>
      <c r="F426" s="20" t="s">
        <v>2468</v>
      </c>
      <c r="Y426" s="28"/>
    </row>
    <row r="427" s="19" customFormat="1">
      <c r="B427" s="25"/>
      <c r="F427" s="20" t="s">
        <v>2582</v>
      </c>
      <c r="Y427" s="28"/>
    </row>
    <row r="428" s="19" customFormat="1">
      <c r="B428" s="25"/>
      <c r="F428" s="20" t="s">
        <v>2583</v>
      </c>
      <c r="Y428" s="28"/>
    </row>
    <row r="429" s="19" customFormat="1">
      <c r="B429" s="25"/>
      <c r="F429" s="20" t="s">
        <v>2584</v>
      </c>
      <c r="Y429" s="28"/>
    </row>
    <row r="430" s="19" customFormat="1">
      <c r="B430" s="25"/>
      <c r="F430" s="20" t="s">
        <v>2472</v>
      </c>
      <c r="Y430" s="28"/>
    </row>
    <row r="431" s="19" customFormat="1">
      <c r="B431" s="25"/>
      <c r="F431" s="20" t="s">
        <v>2585</v>
      </c>
      <c r="Y431" s="28"/>
    </row>
    <row r="432" s="19" customFormat="1">
      <c r="B432" s="25"/>
      <c r="F432" s="20" t="s">
        <v>2586</v>
      </c>
      <c r="Y432" s="28"/>
    </row>
    <row r="433" s="19" customFormat="1">
      <c r="B433" s="25"/>
      <c r="F433" s="20" t="s">
        <v>2587</v>
      </c>
      <c r="Y433" s="28"/>
    </row>
    <row r="434" s="19" customFormat="1">
      <c r="B434" s="25"/>
      <c r="F434" s="20" t="s">
        <v>2476</v>
      </c>
      <c r="Y434" s="28"/>
    </row>
    <row r="435" s="19" customFormat="1">
      <c r="B435" s="25"/>
      <c r="E435" s="20" t="s">
        <v>2477</v>
      </c>
      <c r="Y435" s="28"/>
    </row>
    <row r="436" s="19" customFormat="1">
      <c r="B436" s="25"/>
      <c r="E436" s="20" t="s">
        <v>2462</v>
      </c>
      <c r="Y436" s="28"/>
    </row>
    <row r="437" s="19" customFormat="1">
      <c r="B437" s="25"/>
      <c r="F437" s="20" t="s">
        <v>2901</v>
      </c>
      <c r="Y437" s="28"/>
    </row>
    <row r="438" s="19" customFormat="1">
      <c r="B438" s="25"/>
      <c r="F438" s="20" t="s">
        <v>2502</v>
      </c>
      <c r="Y438" s="28"/>
    </row>
    <row r="439" s="19" customFormat="1">
      <c r="B439" s="25"/>
      <c r="F439" s="20" t="s">
        <v>2464</v>
      </c>
      <c r="Y439" s="28"/>
    </row>
    <row r="440" s="19" customFormat="1">
      <c r="B440" s="25"/>
      <c r="F440" s="20" t="s">
        <v>2465</v>
      </c>
      <c r="Y440" s="28"/>
    </row>
    <row r="441" s="19" customFormat="1">
      <c r="B441" s="25"/>
      <c r="F441" s="20" t="s">
        <v>2580</v>
      </c>
      <c r="Y441" s="28"/>
    </row>
    <row r="442" s="19" customFormat="1">
      <c r="B442" s="25"/>
      <c r="F442" s="20" t="s">
        <v>2581</v>
      </c>
      <c r="Y442" s="28"/>
    </row>
    <row r="443" s="19" customFormat="1">
      <c r="B443" s="25"/>
      <c r="F443" s="20" t="s">
        <v>2468</v>
      </c>
      <c r="Y443" s="28"/>
    </row>
    <row r="444" s="19" customFormat="1">
      <c r="B444" s="25"/>
      <c r="F444" s="20" t="s">
        <v>2582</v>
      </c>
      <c r="Y444" s="28"/>
    </row>
    <row r="445" s="19" customFormat="1">
      <c r="B445" s="25"/>
      <c r="F445" s="20" t="s">
        <v>2583</v>
      </c>
      <c r="Y445" s="28"/>
    </row>
    <row r="446" s="19" customFormat="1">
      <c r="B446" s="25"/>
      <c r="F446" s="20" t="s">
        <v>2588</v>
      </c>
      <c r="Y446" s="28"/>
    </row>
    <row r="447" s="19" customFormat="1">
      <c r="B447" s="25"/>
      <c r="F447" s="20" t="s">
        <v>2589</v>
      </c>
      <c r="Y447" s="28"/>
    </row>
    <row r="448" s="19" customFormat="1">
      <c r="B448" s="25"/>
      <c r="F448" s="20" t="s">
        <v>2585</v>
      </c>
      <c r="Y448" s="28"/>
    </row>
    <row r="449" s="19" customFormat="1">
      <c r="B449" s="25"/>
      <c r="F449" s="20" t="s">
        <v>2586</v>
      </c>
      <c r="Y449" s="28"/>
    </row>
    <row r="450" s="19" customFormat="1">
      <c r="B450" s="25"/>
      <c r="F450" s="20" t="s">
        <v>2587</v>
      </c>
      <c r="Y450" s="28"/>
    </row>
    <row r="451" s="19" customFormat="1">
      <c r="B451" s="25"/>
      <c r="F451" s="20" t="s">
        <v>2590</v>
      </c>
      <c r="Y451" s="28"/>
    </row>
    <row r="452" s="19" customFormat="1">
      <c r="B452" s="25"/>
      <c r="E452" s="20" t="s">
        <v>2477</v>
      </c>
      <c r="Y452" s="28"/>
    </row>
    <row r="453" s="19" customFormat="1">
      <c r="B453" s="25"/>
      <c r="E453" s="20" t="s">
        <v>2462</v>
      </c>
      <c r="Y453" s="28"/>
    </row>
    <row r="454" s="19" customFormat="1">
      <c r="B454" s="25"/>
      <c r="F454" s="20" t="s">
        <v>2901</v>
      </c>
      <c r="Y454" s="28"/>
    </row>
    <row r="455" s="19" customFormat="1">
      <c r="B455" s="25"/>
      <c r="F455" s="20" t="s">
        <v>2463</v>
      </c>
      <c r="Y455" s="28"/>
    </row>
    <row r="456" s="19" customFormat="1">
      <c r="B456" s="25"/>
      <c r="F456" s="20" t="s">
        <v>2464</v>
      </c>
      <c r="Y456" s="28"/>
    </row>
    <row r="457" s="19" customFormat="1">
      <c r="B457" s="25"/>
      <c r="F457" s="20" t="s">
        <v>2465</v>
      </c>
      <c r="Y457" s="28"/>
    </row>
    <row r="458" s="19" customFormat="1">
      <c r="B458" s="25"/>
      <c r="F458" s="20" t="s">
        <v>2580</v>
      </c>
      <c r="Y458" s="28"/>
    </row>
    <row r="459" s="19" customFormat="1">
      <c r="B459" s="25"/>
      <c r="F459" s="20" t="s">
        <v>2581</v>
      </c>
      <c r="Y459" s="28"/>
    </row>
    <row r="460" s="19" customFormat="1">
      <c r="B460" s="25"/>
      <c r="F460" s="20" t="s">
        <v>2468</v>
      </c>
      <c r="Y460" s="28"/>
    </row>
    <row r="461" s="19" customFormat="1">
      <c r="B461" s="25"/>
      <c r="F461" s="20" t="s">
        <v>2582</v>
      </c>
      <c r="Y461" s="28"/>
    </row>
    <row r="462" s="19" customFormat="1">
      <c r="B462" s="25"/>
      <c r="F462" s="20" t="s">
        <v>2583</v>
      </c>
      <c r="Y462" s="28"/>
    </row>
    <row r="463" s="19" customFormat="1">
      <c r="B463" s="25"/>
      <c r="F463" s="20" t="s">
        <v>2588</v>
      </c>
      <c r="Y463" s="28"/>
    </row>
    <row r="464" s="19" customFormat="1">
      <c r="B464" s="25"/>
      <c r="F464" s="20" t="s">
        <v>2472</v>
      </c>
      <c r="Y464" s="28"/>
    </row>
    <row r="465" s="19" customFormat="1">
      <c r="B465" s="25"/>
      <c r="F465" s="20" t="s">
        <v>2585</v>
      </c>
      <c r="Y465" s="28"/>
    </row>
    <row r="466" s="19" customFormat="1">
      <c r="B466" s="25"/>
      <c r="F466" s="20" t="s">
        <v>2586</v>
      </c>
      <c r="Y466" s="28"/>
    </row>
    <row r="467" s="19" customFormat="1">
      <c r="B467" s="25"/>
      <c r="F467" s="20" t="s">
        <v>2591</v>
      </c>
      <c r="Y467" s="28"/>
    </row>
    <row r="468" s="19" customFormat="1">
      <c r="B468" s="25"/>
      <c r="F468" s="20" t="s">
        <v>2476</v>
      </c>
      <c r="Y468" s="28"/>
    </row>
    <row r="469" s="19" customFormat="1">
      <c r="B469" s="25"/>
      <c r="E469" s="20" t="s">
        <v>2477</v>
      </c>
      <c r="Y469" s="28"/>
    </row>
    <row r="470" s="19" customFormat="1">
      <c r="B470" s="25"/>
      <c r="E470" s="20" t="s">
        <v>2462</v>
      </c>
      <c r="Y470" s="28"/>
    </row>
    <row r="471" s="19" customFormat="1">
      <c r="B471" s="25"/>
      <c r="F471" s="20" t="s">
        <v>2908</v>
      </c>
      <c r="Y471" s="28"/>
    </row>
    <row r="472" s="19" customFormat="1">
      <c r="B472" s="25"/>
      <c r="F472" s="20" t="s">
        <v>2478</v>
      </c>
      <c r="Y472" s="28"/>
    </row>
    <row r="473" s="19" customFormat="1">
      <c r="B473" s="25"/>
      <c r="F473" s="20" t="s">
        <v>2464</v>
      </c>
      <c r="Y473" s="28"/>
    </row>
    <row r="474" s="19" customFormat="1">
      <c r="B474" s="25"/>
      <c r="F474" s="20" t="s">
        <v>2579</v>
      </c>
      <c r="Y474" s="28"/>
    </row>
    <row r="475" s="19" customFormat="1">
      <c r="B475" s="25"/>
      <c r="F475" s="20" t="s">
        <v>2580</v>
      </c>
      <c r="Y475" s="28"/>
    </row>
    <row r="476" s="19" customFormat="1">
      <c r="B476" s="25"/>
      <c r="F476" s="20" t="s">
        <v>2581</v>
      </c>
      <c r="Y476" s="28"/>
    </row>
    <row r="477" s="19" customFormat="1">
      <c r="B477" s="25"/>
      <c r="F477" s="20" t="s">
        <v>2468</v>
      </c>
      <c r="Y477" s="28"/>
    </row>
    <row r="478" s="19" customFormat="1">
      <c r="B478" s="25"/>
      <c r="F478" s="20" t="s">
        <v>2582</v>
      </c>
      <c r="Y478" s="28"/>
    </row>
    <row r="479" s="19" customFormat="1">
      <c r="B479" s="25"/>
      <c r="F479" s="20" t="s">
        <v>2583</v>
      </c>
      <c r="Y479" s="28"/>
    </row>
    <row r="480" s="19" customFormat="1">
      <c r="B480" s="25"/>
      <c r="F480" s="20" t="s">
        <v>2584</v>
      </c>
      <c r="Y480" s="28"/>
    </row>
    <row r="481" s="19" customFormat="1">
      <c r="B481" s="25"/>
      <c r="F481" s="20" t="s">
        <v>2472</v>
      </c>
      <c r="Y481" s="28"/>
    </row>
    <row r="482" s="19" customFormat="1">
      <c r="B482" s="25"/>
      <c r="F482" s="20" t="s">
        <v>2585</v>
      </c>
      <c r="Y482" s="28"/>
    </row>
    <row r="483" s="19" customFormat="1">
      <c r="B483" s="25"/>
      <c r="F483" s="20" t="s">
        <v>2586</v>
      </c>
      <c r="Y483" s="28"/>
    </row>
    <row r="484" s="19" customFormat="1">
      <c r="B484" s="25"/>
      <c r="F484" s="20" t="s">
        <v>2591</v>
      </c>
      <c r="Y484" s="28"/>
    </row>
    <row r="485" s="19" customFormat="1">
      <c r="B485" s="25"/>
      <c r="F485" s="20" t="s">
        <v>2590</v>
      </c>
      <c r="Y485" s="28"/>
    </row>
    <row r="486" s="19" customFormat="1">
      <c r="B486" s="25"/>
      <c r="E486" s="20" t="s">
        <v>2477</v>
      </c>
      <c r="Y486" s="28"/>
    </row>
    <row r="487" s="19" customFormat="1">
      <c r="B487" s="25"/>
      <c r="E487" s="20" t="s">
        <v>2462</v>
      </c>
      <c r="Y487" s="28"/>
    </row>
    <row r="488" s="19" customFormat="1">
      <c r="B488" s="25"/>
      <c r="F488" s="20" t="s">
        <v>2908</v>
      </c>
      <c r="Y488" s="28"/>
    </row>
    <row r="489" s="19" customFormat="1">
      <c r="B489" s="25"/>
      <c r="F489" s="20" t="s">
        <v>2502</v>
      </c>
      <c r="Y489" s="28"/>
    </row>
    <row r="490" s="19" customFormat="1">
      <c r="B490" s="25"/>
      <c r="F490" s="20" t="s">
        <v>2593</v>
      </c>
      <c r="Y490" s="28"/>
    </row>
    <row r="491" s="19" customFormat="1">
      <c r="B491" s="25"/>
      <c r="F491" s="20" t="s">
        <v>2579</v>
      </c>
      <c r="Y491" s="28"/>
    </row>
    <row r="492" s="19" customFormat="1">
      <c r="B492" s="25"/>
      <c r="F492" s="20" t="s">
        <v>2594</v>
      </c>
      <c r="Y492" s="28"/>
    </row>
    <row r="493" s="19" customFormat="1">
      <c r="B493" s="25"/>
      <c r="F493" s="20" t="s">
        <v>2467</v>
      </c>
      <c r="Y493" s="28"/>
    </row>
    <row r="494" s="19" customFormat="1">
      <c r="B494" s="25"/>
      <c r="F494" s="20" t="s">
        <v>2468</v>
      </c>
      <c r="Y494" s="28"/>
    </row>
    <row r="495" s="19" customFormat="1">
      <c r="B495" s="25"/>
      <c r="F495" s="20" t="s">
        <v>2469</v>
      </c>
      <c r="Y495" s="28"/>
    </row>
    <row r="496" s="19" customFormat="1">
      <c r="B496" s="25"/>
      <c r="F496" s="20" t="s">
        <v>2470</v>
      </c>
      <c r="Y496" s="28"/>
    </row>
    <row r="497" s="19" customFormat="1">
      <c r="B497" s="25"/>
      <c r="F497" s="20" t="s">
        <v>2595</v>
      </c>
      <c r="Y497" s="28"/>
    </row>
    <row r="498" s="19" customFormat="1">
      <c r="B498" s="25"/>
      <c r="F498" s="20" t="s">
        <v>2596</v>
      </c>
      <c r="Y498" s="28"/>
    </row>
    <row r="499" s="19" customFormat="1">
      <c r="B499" s="25"/>
      <c r="F499" s="20" t="s">
        <v>2597</v>
      </c>
      <c r="Y499" s="28"/>
    </row>
    <row r="500" s="19" customFormat="1">
      <c r="B500" s="25"/>
      <c r="F500" s="20" t="s">
        <v>2586</v>
      </c>
      <c r="Y500" s="28"/>
    </row>
    <row r="501" s="19" customFormat="1">
      <c r="B501" s="25"/>
      <c r="F501" s="20" t="s">
        <v>2587</v>
      </c>
      <c r="Y501" s="28"/>
    </row>
    <row r="502" s="19" customFormat="1">
      <c r="B502" s="25"/>
      <c r="F502" s="20" t="s">
        <v>2476</v>
      </c>
      <c r="Y502" s="28"/>
    </row>
    <row r="503" s="19" customFormat="1">
      <c r="B503" s="25"/>
      <c r="E503" s="20" t="s">
        <v>2477</v>
      </c>
      <c r="Y503" s="28"/>
    </row>
    <row r="504" s="19" customFormat="1">
      <c r="B504" s="25"/>
      <c r="E504" s="20" t="s">
        <v>2462</v>
      </c>
      <c r="Y504" s="28"/>
    </row>
    <row r="505" s="19" customFormat="1">
      <c r="B505" s="25"/>
      <c r="F505" s="20" t="s">
        <v>2908</v>
      </c>
      <c r="Y505" s="28"/>
    </row>
    <row r="506" s="19" customFormat="1">
      <c r="B506" s="25"/>
      <c r="F506" s="20" t="s">
        <v>2463</v>
      </c>
      <c r="Y506" s="28"/>
    </row>
    <row r="507" s="19" customFormat="1">
      <c r="B507" s="25"/>
      <c r="F507" s="20" t="s">
        <v>2593</v>
      </c>
      <c r="Y507" s="28"/>
    </row>
    <row r="508" s="19" customFormat="1">
      <c r="B508" s="25"/>
      <c r="F508" s="20" t="s">
        <v>2579</v>
      </c>
      <c r="Y508" s="28"/>
    </row>
    <row r="509" s="19" customFormat="1">
      <c r="B509" s="25"/>
      <c r="F509" s="20" t="s">
        <v>2594</v>
      </c>
      <c r="Y509" s="28"/>
    </row>
    <row r="510" s="19" customFormat="1">
      <c r="B510" s="25"/>
      <c r="F510" s="20" t="s">
        <v>2467</v>
      </c>
      <c r="Y510" s="28"/>
    </row>
    <row r="511" s="19" customFormat="1">
      <c r="B511" s="25"/>
      <c r="F511" s="20" t="s">
        <v>2468</v>
      </c>
      <c r="Y511" s="28"/>
    </row>
    <row r="512" s="19" customFormat="1">
      <c r="B512" s="25"/>
      <c r="F512" s="20" t="s">
        <v>2469</v>
      </c>
      <c r="Y512" s="28"/>
    </row>
    <row r="513" s="19" customFormat="1">
      <c r="B513" s="25"/>
      <c r="F513" s="20" t="s">
        <v>2470</v>
      </c>
      <c r="Y513" s="28"/>
    </row>
    <row r="514" s="19" customFormat="1">
      <c r="B514" s="25"/>
      <c r="F514" s="20" t="s">
        <v>2595</v>
      </c>
      <c r="Y514" s="28"/>
    </row>
    <row r="515" s="19" customFormat="1">
      <c r="B515" s="25"/>
      <c r="F515" s="20" t="s">
        <v>2598</v>
      </c>
      <c r="Y515" s="28"/>
    </row>
    <row r="516" s="19" customFormat="1">
      <c r="B516" s="25"/>
      <c r="F516" s="20" t="s">
        <v>2597</v>
      </c>
      <c r="Y516" s="28"/>
    </row>
    <row r="517" s="19" customFormat="1">
      <c r="B517" s="25"/>
      <c r="F517" s="20" t="s">
        <v>2586</v>
      </c>
      <c r="Y517" s="28"/>
    </row>
    <row r="518" s="19" customFormat="1">
      <c r="B518" s="25"/>
      <c r="F518" s="20" t="s">
        <v>2591</v>
      </c>
      <c r="Y518" s="28"/>
    </row>
    <row r="519" s="19" customFormat="1">
      <c r="B519" s="25"/>
      <c r="F519" s="20" t="s">
        <v>2476</v>
      </c>
      <c r="Y519" s="28"/>
    </row>
    <row r="520" s="19" customFormat="1">
      <c r="B520" s="25"/>
      <c r="E520" s="20" t="s">
        <v>2477</v>
      </c>
      <c r="Y520" s="28"/>
    </row>
    <row r="521" s="19" customFormat="1">
      <c r="B521" s="25"/>
      <c r="D521" s="20" t="s">
        <v>2479</v>
      </c>
      <c r="Y521" s="28"/>
    </row>
    <row r="522" s="19" customFormat="1">
      <c r="B522" s="25"/>
      <c r="D522" s="20" t="s">
        <v>130</v>
      </c>
      <c r="Y522" s="28"/>
    </row>
    <row r="523" s="19" customFormat="1">
      <c r="B523" s="25"/>
      <c r="E523" s="20" t="s">
        <v>2493</v>
      </c>
      <c r="Y523" s="28"/>
    </row>
    <row r="524" s="19" customFormat="1">
      <c r="B524" s="25"/>
      <c r="F524" s="20" t="s">
        <v>2909</v>
      </c>
      <c r="Y524" s="28"/>
    </row>
    <row r="525" s="19" customFormat="1">
      <c r="B525" s="25"/>
      <c r="F525" s="20" t="s">
        <v>2600</v>
      </c>
      <c r="Y525" s="28"/>
    </row>
    <row r="526" s="19" customFormat="1">
      <c r="B526" s="25"/>
      <c r="E526" s="20" t="s">
        <v>2497</v>
      </c>
      <c r="Y526" s="28"/>
    </row>
    <row r="527" s="19" customFormat="1">
      <c r="B527" s="25"/>
      <c r="E527" s="20" t="s">
        <v>2493</v>
      </c>
      <c r="Y527" s="28"/>
    </row>
    <row r="528" s="19" customFormat="1">
      <c r="B528" s="25"/>
      <c r="F528" s="20" t="s">
        <v>2910</v>
      </c>
      <c r="Y528" s="28"/>
    </row>
    <row r="529" s="19" customFormat="1">
      <c r="B529" s="25"/>
      <c r="F529" s="20" t="s">
        <v>2911</v>
      </c>
      <c r="Y529" s="28"/>
    </row>
    <row r="530" s="19" customFormat="1">
      <c r="B530" s="25"/>
      <c r="F530" s="20" t="s">
        <v>2603</v>
      </c>
      <c r="Y530" s="28"/>
    </row>
    <row r="531" s="19" customFormat="1">
      <c r="B531" s="25"/>
      <c r="E531" s="20" t="s">
        <v>2497</v>
      </c>
      <c r="Y531" s="28"/>
    </row>
    <row r="532" s="19" customFormat="1">
      <c r="B532" s="25"/>
      <c r="E532" s="20" t="s">
        <v>2493</v>
      </c>
      <c r="Y532" s="28"/>
    </row>
    <row r="533" s="19" customFormat="1">
      <c r="B533" s="25"/>
      <c r="F533" s="20" t="s">
        <v>2912</v>
      </c>
      <c r="Y533" s="28"/>
    </row>
    <row r="534" s="19" customFormat="1">
      <c r="B534" s="25"/>
      <c r="F534" s="20" t="s">
        <v>2605</v>
      </c>
      <c r="Y534" s="28"/>
    </row>
    <row r="535" s="19" customFormat="1">
      <c r="B535" s="25"/>
      <c r="E535" s="20" t="s">
        <v>2497</v>
      </c>
      <c r="Y535" s="28"/>
    </row>
    <row r="536" s="19" customFormat="1">
      <c r="B536" s="25"/>
      <c r="E536" s="20" t="s">
        <v>2493</v>
      </c>
      <c r="Y536" s="28"/>
    </row>
    <row r="537" s="19" customFormat="1">
      <c r="B537" s="25"/>
      <c r="F537" s="20" t="s">
        <v>2913</v>
      </c>
      <c r="Y537" s="28"/>
    </row>
    <row r="538" s="19" customFormat="1">
      <c r="B538" s="25"/>
      <c r="F538" s="20" t="s">
        <v>2914</v>
      </c>
      <c r="Y538" s="28"/>
    </row>
    <row r="539" s="19" customFormat="1">
      <c r="B539" s="25"/>
      <c r="F539" s="20" t="s">
        <v>2608</v>
      </c>
      <c r="Y539" s="28"/>
    </row>
    <row r="540" s="19" customFormat="1">
      <c r="B540" s="25"/>
      <c r="E540" s="20" t="s">
        <v>2497</v>
      </c>
      <c r="Y540" s="28"/>
    </row>
    <row r="541" s="19" customFormat="1">
      <c r="B541" s="25"/>
      <c r="E541" s="20" t="s">
        <v>2493</v>
      </c>
      <c r="Y541" s="28"/>
    </row>
    <row r="542" s="19" customFormat="1">
      <c r="B542" s="25"/>
      <c r="F542" s="20" t="s">
        <v>2915</v>
      </c>
      <c r="Y542" s="28"/>
    </row>
    <row r="543" s="19" customFormat="1">
      <c r="B543" s="25"/>
      <c r="F543" s="20" t="s">
        <v>2916</v>
      </c>
      <c r="Y543" s="28"/>
    </row>
    <row r="544" s="19" customFormat="1">
      <c r="B544" s="25"/>
      <c r="F544" s="20" t="s">
        <v>2611</v>
      </c>
      <c r="Y544" s="28"/>
    </row>
    <row r="545" s="19" customFormat="1">
      <c r="B545" s="25"/>
      <c r="E545" s="20" t="s">
        <v>2497</v>
      </c>
      <c r="Y545" s="28"/>
    </row>
    <row r="546" s="19" customFormat="1">
      <c r="B546" s="25"/>
      <c r="D546" s="20" t="s">
        <v>2498</v>
      </c>
      <c r="Y546" s="28"/>
    </row>
    <row r="547" s="19" customFormat="1">
      <c r="B547" s="25"/>
      <c r="D547" s="20" t="s">
        <v>132</v>
      </c>
      <c r="Y547" s="28"/>
    </row>
    <row r="548" s="19" customFormat="1">
      <c r="B548" s="25"/>
      <c r="E548" s="20" t="s">
        <v>2612</v>
      </c>
      <c r="Y548" s="28"/>
    </row>
    <row r="549" s="19" customFormat="1">
      <c r="B549" s="25"/>
      <c r="E549" s="20" t="s">
        <v>2613</v>
      </c>
      <c r="Y549" s="28"/>
    </row>
    <row r="550" s="19" customFormat="1">
      <c r="B550" s="25"/>
      <c r="E550" s="20" t="s">
        <v>2614</v>
      </c>
      <c r="Y550" s="28"/>
    </row>
    <row r="551" s="19" customFormat="1">
      <c r="B551" s="25"/>
      <c r="D551" s="20" t="s">
        <v>2500</v>
      </c>
      <c r="Y551" s="28"/>
    </row>
    <row r="552" s="19" customFormat="1">
      <c r="B552" s="25"/>
      <c r="C552" s="20" t="s">
        <v>2509</v>
      </c>
      <c r="Y552" s="28"/>
    </row>
    <row r="553" s="19" customFormat="1">
      <c r="B553" s="26" t="s">
        <v>2510</v>
      </c>
      <c r="C553" s="22"/>
      <c r="D553" s="22"/>
      <c r="E553" s="22"/>
      <c r="F553" s="22"/>
      <c r="G553" s="22"/>
      <c r="H553" s="22"/>
      <c r="I553" s="22"/>
      <c r="J553" s="22"/>
      <c r="K553" s="22"/>
      <c r="L553" s="22"/>
      <c r="M553" s="22"/>
      <c r="N553" s="22"/>
      <c r="O553" s="22"/>
      <c r="P553" s="22"/>
      <c r="Q553" s="22"/>
      <c r="R553" s="22"/>
      <c r="S553" s="22"/>
      <c r="T553" s="22"/>
      <c r="U553" s="22"/>
      <c r="V553" s="22"/>
      <c r="W553" s="22"/>
      <c r="X553" s="22"/>
      <c r="Y553" s="29"/>
    </row>
    <row r="554"/>
  </sheetData>
  <mergeCells>
    <mergeCell ref="A1:AD1"/>
    <mergeCell ref="B5:U5"/>
    <mergeCell ref="B6:U6"/>
    <mergeCell ref="B7:U7"/>
    <mergeCell ref="C8:V8"/>
    <mergeCell ref="C9:V9"/>
    <mergeCell ref="D10:W10"/>
    <mergeCell ref="D11:W11"/>
    <mergeCell ref="D12:W12"/>
    <mergeCell ref="D13:W13"/>
    <mergeCell ref="D14:W14"/>
    <mergeCell ref="C15:V15"/>
    <mergeCell ref="C16:V16"/>
    <mergeCell ref="D17:W17"/>
    <mergeCell ref="E18:X18"/>
    <mergeCell ref="E19:X19"/>
    <mergeCell ref="E20:X20"/>
    <mergeCell ref="E21:X21"/>
    <mergeCell ref="E22:X22"/>
    <mergeCell ref="E23:X23"/>
    <mergeCell ref="D24:W24"/>
    <mergeCell ref="D25:W25"/>
    <mergeCell ref="E26:X26"/>
    <mergeCell ref="E27:X27"/>
    <mergeCell ref="E28:X28"/>
    <mergeCell ref="E29:X29"/>
    <mergeCell ref="E30:X30"/>
    <mergeCell ref="E31:X31"/>
    <mergeCell ref="E32:X32"/>
    <mergeCell ref="E33:X33"/>
    <mergeCell ref="E34:X34"/>
    <mergeCell ref="E35:X35"/>
    <mergeCell ref="E36:X36"/>
    <mergeCell ref="E37:X37"/>
    <mergeCell ref="E38:X38"/>
    <mergeCell ref="F39:Y39"/>
    <mergeCell ref="F40:Y40"/>
    <mergeCell ref="F41:Y41"/>
    <mergeCell ref="F42:Y42"/>
    <mergeCell ref="F43:Y43"/>
    <mergeCell ref="F44:Y44"/>
    <mergeCell ref="F45:Y45"/>
    <mergeCell ref="F46:Y46"/>
    <mergeCell ref="F47:Y47"/>
    <mergeCell ref="F48:Y48"/>
    <mergeCell ref="F49:Y49"/>
    <mergeCell ref="E50:X50"/>
    <mergeCell ref="D51:W51"/>
    <mergeCell ref="D52:W52"/>
    <mergeCell ref="E53:X53"/>
    <mergeCell ref="F54:Y54"/>
    <mergeCell ref="F55:Y55"/>
    <mergeCell ref="F56:Y56"/>
    <mergeCell ref="F57:Y57"/>
    <mergeCell ref="F58:Y58"/>
    <mergeCell ref="F59:Y59"/>
    <mergeCell ref="E60:X60"/>
    <mergeCell ref="D61:W61"/>
    <mergeCell ref="D62:W62"/>
    <mergeCell ref="E63:X63"/>
    <mergeCell ref="E64:X64"/>
    <mergeCell ref="E65:X65"/>
    <mergeCell ref="E66:X66"/>
    <mergeCell ref="E67:X67"/>
    <mergeCell ref="E68:X68"/>
    <mergeCell ref="E69:X69"/>
    <mergeCell ref="E70:X70"/>
    <mergeCell ref="E71:X71"/>
    <mergeCell ref="E72:X72"/>
    <mergeCell ref="E73:X73"/>
    <mergeCell ref="E74:X74"/>
    <mergeCell ref="E75:X75"/>
    <mergeCell ref="E76:X76"/>
    <mergeCell ref="E77:X77"/>
    <mergeCell ref="E78:X78"/>
    <mergeCell ref="E79:X79"/>
    <mergeCell ref="E80:X80"/>
    <mergeCell ref="E81:X81"/>
    <mergeCell ref="E82:X82"/>
    <mergeCell ref="E83:X83"/>
    <mergeCell ref="E84:X84"/>
    <mergeCell ref="E85:X85"/>
    <mergeCell ref="D86:W86"/>
    <mergeCell ref="D87:W87"/>
    <mergeCell ref="E88:X88"/>
    <mergeCell ref="E89:X89"/>
    <mergeCell ref="F90:Y90"/>
    <mergeCell ref="F91:Y91"/>
    <mergeCell ref="F92:Y92"/>
    <mergeCell ref="F93:Y93"/>
    <mergeCell ref="F94:Y94"/>
    <mergeCell ref="F95:Y95"/>
    <mergeCell ref="F96:Y96"/>
    <mergeCell ref="F97:Y97"/>
    <mergeCell ref="F98:Y98"/>
    <mergeCell ref="F99:Y99"/>
    <mergeCell ref="F100:Y100"/>
    <mergeCell ref="F101:Y101"/>
    <mergeCell ref="F102:Y102"/>
    <mergeCell ref="F103:Y103"/>
    <mergeCell ref="F104:Y104"/>
    <mergeCell ref="E105:X105"/>
    <mergeCell ref="E106:X106"/>
    <mergeCell ref="F107:Y107"/>
    <mergeCell ref="F108:Y108"/>
    <mergeCell ref="F109:Y109"/>
    <mergeCell ref="F110:Y110"/>
    <mergeCell ref="F111:Y111"/>
    <mergeCell ref="F112:Y112"/>
    <mergeCell ref="F113:Y113"/>
    <mergeCell ref="F114:Y114"/>
    <mergeCell ref="F115:Y115"/>
    <mergeCell ref="F116:Y116"/>
    <mergeCell ref="F117:Y117"/>
    <mergeCell ref="F118:Y118"/>
    <mergeCell ref="F119:Y119"/>
    <mergeCell ref="F120:Y120"/>
    <mergeCell ref="F121:Y121"/>
    <mergeCell ref="F122:Y122"/>
    <mergeCell ref="E123:X123"/>
    <mergeCell ref="E124:X124"/>
    <mergeCell ref="F125:Y125"/>
    <mergeCell ref="F126:Y126"/>
    <mergeCell ref="E127:X127"/>
    <mergeCell ref="D128:W128"/>
    <mergeCell ref="D129:W129"/>
    <mergeCell ref="E130:X130"/>
    <mergeCell ref="E131:X131"/>
    <mergeCell ref="E132:X132"/>
    <mergeCell ref="E133:X133"/>
    <mergeCell ref="E134:X134"/>
    <mergeCell ref="E135:X135"/>
    <mergeCell ref="E136:X136"/>
    <mergeCell ref="E137:X137"/>
    <mergeCell ref="E138:X138"/>
    <mergeCell ref="E139:X139"/>
    <mergeCell ref="E140:X140"/>
    <mergeCell ref="E141:X141"/>
    <mergeCell ref="E142:X142"/>
    <mergeCell ref="D143:W143"/>
    <mergeCell ref="D144:W144"/>
    <mergeCell ref="E145:X145"/>
    <mergeCell ref="F146:Y146"/>
    <mergeCell ref="F147:Y147"/>
    <mergeCell ref="E148:X148"/>
    <mergeCell ref="D149:W149"/>
    <mergeCell ref="D150:W150"/>
    <mergeCell ref="E151:X151"/>
    <mergeCell ref="F152:Y152"/>
    <mergeCell ref="F153:Y153"/>
    <mergeCell ref="F154:Y154"/>
    <mergeCell ref="F155:Y155"/>
    <mergeCell ref="F156:Y156"/>
    <mergeCell ref="F157:Y157"/>
    <mergeCell ref="F158:Y158"/>
    <mergeCell ref="F159:Y159"/>
    <mergeCell ref="F160:Y160"/>
    <mergeCell ref="F161:Y161"/>
    <mergeCell ref="F162:Y162"/>
    <mergeCell ref="F163:Y163"/>
    <mergeCell ref="F164:Y164"/>
    <mergeCell ref="F165:Y165"/>
    <mergeCell ref="F166:Y166"/>
    <mergeCell ref="E167:X167"/>
    <mergeCell ref="E168:X168"/>
    <mergeCell ref="F169:Y169"/>
    <mergeCell ref="F170:Y170"/>
    <mergeCell ref="F171:Y171"/>
    <mergeCell ref="F172:Y172"/>
    <mergeCell ref="F173:Y173"/>
    <mergeCell ref="F174:Y174"/>
    <mergeCell ref="F175:Y175"/>
    <mergeCell ref="F176:Y176"/>
    <mergeCell ref="F177:Y177"/>
    <mergeCell ref="F178:Y178"/>
    <mergeCell ref="F179:Y179"/>
    <mergeCell ref="F180:Y180"/>
    <mergeCell ref="F181:Y181"/>
    <mergeCell ref="F182:Y182"/>
    <mergeCell ref="F183:Y183"/>
    <mergeCell ref="E184:X184"/>
    <mergeCell ref="E185:X185"/>
    <mergeCell ref="F186:Y186"/>
    <mergeCell ref="F187:Y187"/>
    <mergeCell ref="F188:Y188"/>
    <mergeCell ref="F189:Y189"/>
    <mergeCell ref="F190:Y190"/>
    <mergeCell ref="F191:Y191"/>
    <mergeCell ref="F192:Y192"/>
    <mergeCell ref="F193:Y193"/>
    <mergeCell ref="F194:Y194"/>
    <mergeCell ref="F195:Y195"/>
    <mergeCell ref="F196:Y196"/>
    <mergeCell ref="F197:Y197"/>
    <mergeCell ref="F198:Y198"/>
    <mergeCell ref="F199:Y199"/>
    <mergeCell ref="F200:Y200"/>
    <mergeCell ref="E201:X201"/>
    <mergeCell ref="E202:X202"/>
    <mergeCell ref="F203:Y203"/>
    <mergeCell ref="F204:Y204"/>
    <mergeCell ref="F205:Y205"/>
    <mergeCell ref="F206:Y206"/>
    <mergeCell ref="F207:Y207"/>
    <mergeCell ref="F208:Y208"/>
    <mergeCell ref="F209:Y209"/>
    <mergeCell ref="F210:Y210"/>
    <mergeCell ref="F211:Y211"/>
    <mergeCell ref="F212:Y212"/>
    <mergeCell ref="F213:Y213"/>
    <mergeCell ref="F214:Y214"/>
    <mergeCell ref="F215:Y215"/>
    <mergeCell ref="F216:Y216"/>
    <mergeCell ref="F217:Y217"/>
    <mergeCell ref="E218:X218"/>
    <mergeCell ref="E219:X219"/>
    <mergeCell ref="F220:Y220"/>
    <mergeCell ref="F221:Y221"/>
    <mergeCell ref="F222:Y222"/>
    <mergeCell ref="F223:Y223"/>
    <mergeCell ref="F224:Y224"/>
    <mergeCell ref="F225:Y225"/>
    <mergeCell ref="F226:Y226"/>
    <mergeCell ref="F227:Y227"/>
    <mergeCell ref="F228:Y228"/>
    <mergeCell ref="F229:Y229"/>
    <mergeCell ref="F230:Y230"/>
    <mergeCell ref="F231:Y231"/>
    <mergeCell ref="F232:Y232"/>
    <mergeCell ref="F233:Y233"/>
    <mergeCell ref="F234:Y234"/>
    <mergeCell ref="E235:X235"/>
    <mergeCell ref="E236:X236"/>
    <mergeCell ref="F237:Y237"/>
    <mergeCell ref="F238:Y238"/>
    <mergeCell ref="F239:Y239"/>
    <mergeCell ref="F240:Y240"/>
    <mergeCell ref="F241:Y241"/>
    <mergeCell ref="F242:Y242"/>
    <mergeCell ref="F243:Y243"/>
    <mergeCell ref="F244:Y244"/>
    <mergeCell ref="F245:Y245"/>
    <mergeCell ref="F246:Y246"/>
    <mergeCell ref="F247:Y247"/>
    <mergeCell ref="F248:Y248"/>
    <mergeCell ref="F249:Y249"/>
    <mergeCell ref="F250:Y250"/>
    <mergeCell ref="F251:Y251"/>
    <mergeCell ref="E252:X252"/>
    <mergeCell ref="D253:W253"/>
    <mergeCell ref="D254:W254"/>
    <mergeCell ref="E255:X255"/>
    <mergeCell ref="F256:Y256"/>
    <mergeCell ref="F257:Y257"/>
    <mergeCell ref="E258:X258"/>
    <mergeCell ref="E259:X259"/>
    <mergeCell ref="F260:Y260"/>
    <mergeCell ref="F261:Y261"/>
    <mergeCell ref="F262:Y262"/>
    <mergeCell ref="E263:X263"/>
    <mergeCell ref="E264:X264"/>
    <mergeCell ref="F265:Y265"/>
    <mergeCell ref="F266:Y266"/>
    <mergeCell ref="E267:X267"/>
    <mergeCell ref="E268:X268"/>
    <mergeCell ref="F269:Y269"/>
    <mergeCell ref="F270:Y270"/>
    <mergeCell ref="F271:Y271"/>
    <mergeCell ref="E272:X272"/>
    <mergeCell ref="E273:X273"/>
    <mergeCell ref="F274:Y274"/>
    <mergeCell ref="F275:Y275"/>
    <mergeCell ref="F276:Y276"/>
    <mergeCell ref="E277:X277"/>
    <mergeCell ref="D278:W278"/>
    <mergeCell ref="D279:W279"/>
    <mergeCell ref="E280:X280"/>
    <mergeCell ref="E281:X281"/>
    <mergeCell ref="E282:X282"/>
    <mergeCell ref="D283:W283"/>
    <mergeCell ref="C284:V284"/>
    <mergeCell ref="C285:V285"/>
    <mergeCell ref="D286:W286"/>
    <mergeCell ref="E287:X287"/>
    <mergeCell ref="E288:X288"/>
    <mergeCell ref="E289:X289"/>
    <mergeCell ref="E290:X290"/>
    <mergeCell ref="E291:X291"/>
    <mergeCell ref="E292:X292"/>
    <mergeCell ref="D293:W293"/>
    <mergeCell ref="D294:W294"/>
    <mergeCell ref="E295:X295"/>
    <mergeCell ref="E296:X296"/>
    <mergeCell ref="E297:X297"/>
    <mergeCell ref="E298:X298"/>
    <mergeCell ref="E299:X299"/>
    <mergeCell ref="E300:X300"/>
    <mergeCell ref="E301:X301"/>
    <mergeCell ref="E302:X302"/>
    <mergeCell ref="E303:X303"/>
    <mergeCell ref="E304:X304"/>
    <mergeCell ref="E305:X305"/>
    <mergeCell ref="E306:X306"/>
    <mergeCell ref="E307:X307"/>
    <mergeCell ref="E308:X308"/>
    <mergeCell ref="F309:Y309"/>
    <mergeCell ref="F310:Y310"/>
    <mergeCell ref="F311:Y311"/>
    <mergeCell ref="F312:Y312"/>
    <mergeCell ref="F313:Y313"/>
    <mergeCell ref="F314:Y314"/>
    <mergeCell ref="F315:Y315"/>
    <mergeCell ref="F316:Y316"/>
    <mergeCell ref="F317:Y317"/>
    <mergeCell ref="F318:Y318"/>
    <mergeCell ref="F319:Y319"/>
    <mergeCell ref="E320:X320"/>
    <mergeCell ref="D321:W321"/>
    <mergeCell ref="D322:W322"/>
    <mergeCell ref="E323:X323"/>
    <mergeCell ref="F324:Y324"/>
    <mergeCell ref="F325:Y325"/>
    <mergeCell ref="F326:Y326"/>
    <mergeCell ref="F327:Y327"/>
    <mergeCell ref="F328:Y328"/>
    <mergeCell ref="F329:Y329"/>
    <mergeCell ref="E330:X330"/>
    <mergeCell ref="D331:W331"/>
    <mergeCell ref="D332:W332"/>
    <mergeCell ref="E333:X333"/>
    <mergeCell ref="E334:X334"/>
    <mergeCell ref="E335:X335"/>
    <mergeCell ref="E336:X336"/>
    <mergeCell ref="E337:X337"/>
    <mergeCell ref="E338:X338"/>
    <mergeCell ref="E339:X339"/>
    <mergeCell ref="E340:X340"/>
    <mergeCell ref="E341:X341"/>
    <mergeCell ref="E342:X342"/>
    <mergeCell ref="E343:X343"/>
    <mergeCell ref="E344:X344"/>
    <mergeCell ref="E345:X345"/>
    <mergeCell ref="E346:X346"/>
    <mergeCell ref="E347:X347"/>
    <mergeCell ref="E348:X348"/>
    <mergeCell ref="E349:X349"/>
    <mergeCell ref="E350:X350"/>
    <mergeCell ref="E351:X351"/>
    <mergeCell ref="E352:X352"/>
    <mergeCell ref="E353:X353"/>
    <mergeCell ref="E354:X354"/>
    <mergeCell ref="E355:X355"/>
    <mergeCell ref="E356:X356"/>
    <mergeCell ref="D357:W357"/>
    <mergeCell ref="D358:W358"/>
    <mergeCell ref="E359:X359"/>
    <mergeCell ref="E360:X360"/>
    <mergeCell ref="F361:Y361"/>
    <mergeCell ref="F362:Y362"/>
    <mergeCell ref="F363:Y363"/>
    <mergeCell ref="F364:Y364"/>
    <mergeCell ref="F365:Y365"/>
    <mergeCell ref="F366:Y366"/>
    <mergeCell ref="F367:Y367"/>
    <mergeCell ref="F368:Y368"/>
    <mergeCell ref="F369:Y369"/>
    <mergeCell ref="F370:Y370"/>
    <mergeCell ref="F371:Y371"/>
    <mergeCell ref="F372:Y372"/>
    <mergeCell ref="F373:Y373"/>
    <mergeCell ref="F374:Y374"/>
    <mergeCell ref="F375:Y375"/>
    <mergeCell ref="E376:X376"/>
    <mergeCell ref="E377:X377"/>
    <mergeCell ref="F378:Y378"/>
    <mergeCell ref="F379:Y379"/>
    <mergeCell ref="F380:Y380"/>
    <mergeCell ref="F381:Y381"/>
    <mergeCell ref="F382:Y382"/>
    <mergeCell ref="F383:Y383"/>
    <mergeCell ref="F384:Y384"/>
    <mergeCell ref="F385:Y385"/>
    <mergeCell ref="F386:Y386"/>
    <mergeCell ref="F387:Y387"/>
    <mergeCell ref="F388:Y388"/>
    <mergeCell ref="F389:Y389"/>
    <mergeCell ref="F390:Y390"/>
    <mergeCell ref="F391:Y391"/>
    <mergeCell ref="F392:Y392"/>
    <mergeCell ref="F393:Y393"/>
    <mergeCell ref="E394:X394"/>
    <mergeCell ref="E395:X395"/>
    <mergeCell ref="F396:Y396"/>
    <mergeCell ref="F397:Y397"/>
    <mergeCell ref="E398:X398"/>
    <mergeCell ref="D399:W399"/>
    <mergeCell ref="D400:W400"/>
    <mergeCell ref="E401:X401"/>
    <mergeCell ref="E402:X402"/>
    <mergeCell ref="E403:X403"/>
    <mergeCell ref="E404:X404"/>
    <mergeCell ref="E405:X405"/>
    <mergeCell ref="E406:X406"/>
    <mergeCell ref="E407:X407"/>
    <mergeCell ref="E408:X408"/>
    <mergeCell ref="E409:X409"/>
    <mergeCell ref="E410:X410"/>
    <mergeCell ref="D411:W411"/>
    <mergeCell ref="D412:W412"/>
    <mergeCell ref="E413:X413"/>
    <mergeCell ref="F414:Y414"/>
    <mergeCell ref="F415:Y415"/>
    <mergeCell ref="E416:X416"/>
    <mergeCell ref="D417:W417"/>
    <mergeCell ref="D418:W418"/>
    <mergeCell ref="E419:X419"/>
    <mergeCell ref="F420:Y420"/>
    <mergeCell ref="F421:Y421"/>
    <mergeCell ref="F422:Y422"/>
    <mergeCell ref="F423:Y423"/>
    <mergeCell ref="F424:Y424"/>
    <mergeCell ref="F425:Y425"/>
    <mergeCell ref="F426:Y426"/>
    <mergeCell ref="F427:Y427"/>
    <mergeCell ref="F428:Y428"/>
    <mergeCell ref="F429:Y429"/>
    <mergeCell ref="F430:Y430"/>
    <mergeCell ref="F431:Y431"/>
    <mergeCell ref="F432:Y432"/>
    <mergeCell ref="F433:Y433"/>
    <mergeCell ref="F434:Y434"/>
    <mergeCell ref="E435:X435"/>
    <mergeCell ref="E436:X436"/>
    <mergeCell ref="F437:Y437"/>
    <mergeCell ref="F438:Y438"/>
    <mergeCell ref="F439:Y439"/>
    <mergeCell ref="F440:Y440"/>
    <mergeCell ref="F441:Y441"/>
    <mergeCell ref="F442:Y442"/>
    <mergeCell ref="F443:Y443"/>
    <mergeCell ref="F444:Y444"/>
    <mergeCell ref="F445:Y445"/>
    <mergeCell ref="F446:Y446"/>
    <mergeCell ref="F447:Y447"/>
    <mergeCell ref="F448:Y448"/>
    <mergeCell ref="F449:Y449"/>
    <mergeCell ref="F450:Y450"/>
    <mergeCell ref="F451:Y451"/>
    <mergeCell ref="E452:X452"/>
    <mergeCell ref="E453:X453"/>
    <mergeCell ref="F454:Y454"/>
    <mergeCell ref="F455:Y455"/>
    <mergeCell ref="F456:Y456"/>
    <mergeCell ref="F457:Y457"/>
    <mergeCell ref="F458:Y458"/>
    <mergeCell ref="F459:Y459"/>
    <mergeCell ref="F460:Y460"/>
    <mergeCell ref="F461:Y461"/>
    <mergeCell ref="F462:Y462"/>
    <mergeCell ref="F463:Y463"/>
    <mergeCell ref="F464:Y464"/>
    <mergeCell ref="F465:Y465"/>
    <mergeCell ref="F466:Y466"/>
    <mergeCell ref="F467:Y467"/>
    <mergeCell ref="F468:Y468"/>
    <mergeCell ref="E469:X469"/>
    <mergeCell ref="E470:X470"/>
    <mergeCell ref="F471:Y471"/>
    <mergeCell ref="F472:Y472"/>
    <mergeCell ref="F473:Y473"/>
    <mergeCell ref="F474:Y474"/>
    <mergeCell ref="F475:Y475"/>
    <mergeCell ref="F476:Y476"/>
    <mergeCell ref="F477:Y477"/>
    <mergeCell ref="F478:Y478"/>
    <mergeCell ref="F479:Y479"/>
    <mergeCell ref="F480:Y480"/>
    <mergeCell ref="F481:Y481"/>
    <mergeCell ref="F482:Y482"/>
    <mergeCell ref="F483:Y483"/>
    <mergeCell ref="F484:Y484"/>
    <mergeCell ref="F485:Y485"/>
    <mergeCell ref="E486:X486"/>
    <mergeCell ref="E487:X487"/>
    <mergeCell ref="F488:Y488"/>
    <mergeCell ref="F489:Y489"/>
    <mergeCell ref="F490:Y490"/>
    <mergeCell ref="F491:Y491"/>
    <mergeCell ref="F492:Y492"/>
    <mergeCell ref="F493:Y493"/>
    <mergeCell ref="F494:Y494"/>
    <mergeCell ref="F495:Y495"/>
    <mergeCell ref="F496:Y496"/>
    <mergeCell ref="F497:Y497"/>
    <mergeCell ref="F498:Y498"/>
    <mergeCell ref="F499:Y499"/>
    <mergeCell ref="F500:Y500"/>
    <mergeCell ref="F501:Y501"/>
    <mergeCell ref="F502:Y502"/>
    <mergeCell ref="E503:X503"/>
    <mergeCell ref="E504:X504"/>
    <mergeCell ref="F505:Y505"/>
    <mergeCell ref="F506:Y506"/>
    <mergeCell ref="F507:Y507"/>
    <mergeCell ref="F508:Y508"/>
    <mergeCell ref="F509:Y509"/>
    <mergeCell ref="F510:Y510"/>
    <mergeCell ref="F511:Y511"/>
    <mergeCell ref="F512:Y512"/>
    <mergeCell ref="F513:Y513"/>
    <mergeCell ref="F514:Y514"/>
    <mergeCell ref="F515:Y515"/>
    <mergeCell ref="F516:Y516"/>
    <mergeCell ref="F517:Y517"/>
    <mergeCell ref="F518:Y518"/>
    <mergeCell ref="F519:Y519"/>
    <mergeCell ref="E520:X520"/>
    <mergeCell ref="D521:W521"/>
    <mergeCell ref="D522:W522"/>
    <mergeCell ref="E523:X523"/>
    <mergeCell ref="F524:Y524"/>
    <mergeCell ref="F525:Y525"/>
    <mergeCell ref="E526:X526"/>
    <mergeCell ref="E527:X527"/>
    <mergeCell ref="F528:Y528"/>
    <mergeCell ref="F529:Y529"/>
    <mergeCell ref="F530:Y530"/>
    <mergeCell ref="E531:X531"/>
    <mergeCell ref="E532:X532"/>
    <mergeCell ref="F533:Y533"/>
    <mergeCell ref="F534:Y534"/>
    <mergeCell ref="E535:X535"/>
    <mergeCell ref="E536:X536"/>
    <mergeCell ref="F537:Y537"/>
    <mergeCell ref="F538:Y538"/>
    <mergeCell ref="F539:Y539"/>
    <mergeCell ref="E540:X540"/>
    <mergeCell ref="E541:X541"/>
    <mergeCell ref="F542:Y542"/>
    <mergeCell ref="F543:Y543"/>
    <mergeCell ref="F544:Y544"/>
    <mergeCell ref="E545:X545"/>
    <mergeCell ref="D546:W546"/>
    <mergeCell ref="D547:W547"/>
    <mergeCell ref="E548:X548"/>
    <mergeCell ref="E549:X549"/>
    <mergeCell ref="E550:X550"/>
    <mergeCell ref="D551:W551"/>
    <mergeCell ref="C552:V552"/>
    <mergeCell ref="B553:U553"/>
  </mergeCells>
  <headerFooter/>
</worksheet>
</file>

<file path=xl/worksheets/sheet9.xml><?xml version="1.0" encoding="utf-8"?>
<worksheet xmlns:r="http://schemas.openxmlformats.org/officeDocument/2006/relationships" xmlns="http://schemas.openxmlformats.org/spreadsheetml/2006/main">
  <dimension ref="A1:Y553"/>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 min="22" max="22" width="9.140625" customWidth="1"/>
    <col min="23" max="23" width="9.140625" customWidth="1"/>
    <col min="24" max="24" width="9.140625" customWidth="1"/>
    <col min="25" max="25" width="9.140625" customWidth="1"/>
  </cols>
  <sheetData>
    <row r="1" s="1" customFormat="1">
      <c r="A1" s="2" t="s">
        <v>0</v>
      </c>
    </row>
    <row r="2"/>
    <row r="3"/>
    <row r="4"/>
    <row r="5" s="19" customFormat="1">
      <c r="B5" s="23" t="s">
        <v>2348</v>
      </c>
      <c r="C5" s="21"/>
      <c r="D5" s="21"/>
      <c r="E5" s="21"/>
      <c r="F5" s="21"/>
      <c r="G5" s="21"/>
      <c r="H5" s="21"/>
      <c r="I5" s="21"/>
      <c r="J5" s="21"/>
      <c r="K5" s="21"/>
      <c r="L5" s="21"/>
      <c r="M5" s="21"/>
      <c r="N5" s="21"/>
      <c r="O5" s="21"/>
      <c r="P5" s="21"/>
      <c r="Q5" s="21"/>
      <c r="R5" s="21"/>
      <c r="S5" s="21"/>
      <c r="T5" s="21"/>
      <c r="U5" s="21"/>
      <c r="V5" s="21"/>
      <c r="W5" s="21"/>
      <c r="X5" s="21"/>
      <c r="Y5" s="27"/>
    </row>
    <row r="6" s="19" customFormat="1">
      <c r="B6" s="24" t="s">
        <v>2349</v>
      </c>
      <c r="Y6" s="28"/>
    </row>
    <row r="7" s="19" customFormat="1">
      <c r="B7" s="24" t="s">
        <v>2350</v>
      </c>
      <c r="Y7" s="28"/>
    </row>
    <row r="8" s="19" customFormat="1">
      <c r="B8" s="25"/>
      <c r="C8" s="20" t="s">
        <v>2351</v>
      </c>
      <c r="Y8" s="28"/>
    </row>
    <row r="9" s="19" customFormat="1">
      <c r="B9" s="25"/>
      <c r="C9" s="20" t="s">
        <v>52</v>
      </c>
      <c r="Y9" s="28"/>
    </row>
    <row r="10" s="19" customFormat="1">
      <c r="B10" s="25"/>
      <c r="D10" s="20" t="s">
        <v>2352</v>
      </c>
      <c r="Y10" s="28"/>
    </row>
    <row r="11" s="19" customFormat="1">
      <c r="B11" s="25"/>
      <c r="D11" s="20" t="s">
        <v>2353</v>
      </c>
      <c r="Y11" s="28"/>
    </row>
    <row r="12" s="19" customFormat="1">
      <c r="B12" s="25"/>
      <c r="D12" s="20" t="s">
        <v>2917</v>
      </c>
      <c r="Y12" s="28"/>
    </row>
    <row r="13" s="19" customFormat="1">
      <c r="B13" s="25"/>
      <c r="D13" s="20" t="s">
        <v>2918</v>
      </c>
      <c r="Y13" s="28"/>
    </row>
    <row r="14" s="19" customFormat="1">
      <c r="B14" s="25"/>
      <c r="D14" s="20" t="s">
        <v>2919</v>
      </c>
      <c r="Y14" s="28"/>
    </row>
    <row r="15" s="19" customFormat="1">
      <c r="B15" s="25"/>
      <c r="C15" s="20" t="s">
        <v>2357</v>
      </c>
      <c r="Y15" s="28"/>
    </row>
    <row r="16" s="19" customFormat="1">
      <c r="B16" s="25"/>
      <c r="C16" s="20" t="s">
        <v>54</v>
      </c>
      <c r="Y16" s="28"/>
    </row>
    <row r="17" s="19" customFormat="1">
      <c r="B17" s="25"/>
      <c r="D17" s="20" t="s">
        <v>88</v>
      </c>
      <c r="Y17" s="28"/>
    </row>
    <row r="18" s="19" customFormat="1">
      <c r="B18" s="25"/>
      <c r="E18" s="20" t="s">
        <v>2358</v>
      </c>
      <c r="Y18" s="28"/>
    </row>
    <row r="19" s="19" customFormat="1">
      <c r="B19" s="25"/>
      <c r="E19" s="20" t="s">
        <v>2514</v>
      </c>
      <c r="Y19" s="28"/>
    </row>
    <row r="20" s="19" customFormat="1">
      <c r="B20" s="25"/>
      <c r="E20" s="20" t="s">
        <v>2515</v>
      </c>
      <c r="Y20" s="28"/>
    </row>
    <row r="21" s="19" customFormat="1">
      <c r="B21" s="25"/>
      <c r="E21" s="20" t="s">
        <v>2516</v>
      </c>
      <c r="Y21" s="28"/>
    </row>
    <row r="22" s="19" customFormat="1">
      <c r="B22" s="25"/>
      <c r="E22" s="20" t="s">
        <v>2362</v>
      </c>
      <c r="Y22" s="28"/>
    </row>
    <row r="23" s="19" customFormat="1">
      <c r="B23" s="25"/>
      <c r="E23" s="20" t="s">
        <v>2363</v>
      </c>
      <c r="Y23" s="28"/>
    </row>
    <row r="24" s="19" customFormat="1">
      <c r="B24" s="25"/>
      <c r="D24" s="20" t="s">
        <v>2364</v>
      </c>
      <c r="Y24" s="28"/>
    </row>
    <row r="25" s="19" customFormat="1">
      <c r="B25" s="25"/>
      <c r="D25" s="20" t="s">
        <v>90</v>
      </c>
      <c r="Y25" s="28"/>
    </row>
    <row r="26" s="19" customFormat="1">
      <c r="B26" s="25"/>
      <c r="E26" s="20" t="s">
        <v>2920</v>
      </c>
      <c r="Y26" s="28"/>
    </row>
    <row r="27" s="19" customFormat="1">
      <c r="B27" s="25"/>
      <c r="E27" s="20" t="s">
        <v>2921</v>
      </c>
      <c r="Y27" s="28"/>
    </row>
    <row r="28" s="19" customFormat="1">
      <c r="B28" s="25"/>
      <c r="E28" s="20" t="s">
        <v>2922</v>
      </c>
      <c r="Y28" s="28"/>
    </row>
    <row r="29" s="19" customFormat="1">
      <c r="B29" s="25"/>
      <c r="E29" s="20" t="s">
        <v>2520</v>
      </c>
      <c r="Y29" s="28"/>
    </row>
    <row r="30" s="19" customFormat="1">
      <c r="B30" s="25"/>
      <c r="E30" s="20" t="s">
        <v>2368</v>
      </c>
      <c r="Y30" s="28"/>
    </row>
    <row r="31" s="19" customFormat="1">
      <c r="B31" s="25"/>
      <c r="E31" s="20" t="s">
        <v>2369</v>
      </c>
      <c r="Y31" s="28"/>
    </row>
    <row r="32" s="19" customFormat="1">
      <c r="B32" s="25"/>
      <c r="E32" s="20" t="s">
        <v>2521</v>
      </c>
      <c r="Y32" s="28"/>
    </row>
    <row r="33" s="19" customFormat="1">
      <c r="B33" s="25"/>
      <c r="E33" s="20" t="s">
        <v>2372</v>
      </c>
      <c r="Y33" s="28"/>
    </row>
    <row r="34" s="19" customFormat="1">
      <c r="B34" s="25"/>
      <c r="E34" s="20" t="s">
        <v>2522</v>
      </c>
      <c r="Y34" s="28"/>
    </row>
    <row r="35" s="19" customFormat="1">
      <c r="B35" s="25"/>
      <c r="E35" s="20" t="s">
        <v>2523</v>
      </c>
      <c r="Y35" s="28"/>
    </row>
    <row r="36" s="19" customFormat="1">
      <c r="B36" s="25"/>
      <c r="E36" s="20" t="s">
        <v>2923</v>
      </c>
      <c r="Y36" s="28"/>
    </row>
    <row r="37" s="19" customFormat="1">
      <c r="B37" s="25"/>
      <c r="E37" s="20" t="s">
        <v>2375</v>
      </c>
      <c r="Y37" s="28"/>
    </row>
    <row r="38" s="19" customFormat="1">
      <c r="B38" s="25"/>
      <c r="E38" s="20" t="s">
        <v>374</v>
      </c>
      <c r="Y38" s="28"/>
    </row>
    <row r="39" s="19" customFormat="1">
      <c r="B39" s="25"/>
      <c r="F39" s="20" t="s">
        <v>2376</v>
      </c>
      <c r="Y39" s="28"/>
    </row>
    <row r="40" s="19" customFormat="1">
      <c r="B40" s="25"/>
      <c r="F40" s="20" t="s">
        <v>2525</v>
      </c>
      <c r="Y40" s="28"/>
    </row>
    <row r="41" s="19" customFormat="1">
      <c r="B41" s="25"/>
      <c r="F41" s="20" t="s">
        <v>2378</v>
      </c>
      <c r="Y41" s="28"/>
    </row>
    <row r="42" s="19" customFormat="1">
      <c r="B42" s="25"/>
      <c r="F42" s="20" t="s">
        <v>2379</v>
      </c>
      <c r="Y42" s="28"/>
    </row>
    <row r="43" s="19" customFormat="1">
      <c r="B43" s="25"/>
      <c r="F43" s="20" t="s">
        <v>2380</v>
      </c>
      <c r="Y43" s="28"/>
    </row>
    <row r="44" s="19" customFormat="1">
      <c r="B44" s="25"/>
      <c r="F44" s="20" t="s">
        <v>2381</v>
      </c>
      <c r="Y44" s="28"/>
    </row>
    <row r="45" s="19" customFormat="1">
      <c r="B45" s="25"/>
      <c r="F45" s="20" t="s">
        <v>2526</v>
      </c>
      <c r="Y45" s="28"/>
    </row>
    <row r="46" s="19" customFormat="1">
      <c r="B46" s="25"/>
      <c r="F46" s="20" t="s">
        <v>2527</v>
      </c>
      <c r="Y46" s="28"/>
    </row>
    <row r="47" s="19" customFormat="1">
      <c r="B47" s="25"/>
      <c r="F47" s="20" t="s">
        <v>2384</v>
      </c>
      <c r="Y47" s="28"/>
    </row>
    <row r="48" s="19" customFormat="1">
      <c r="B48" s="25"/>
      <c r="F48" s="20" t="s">
        <v>2385</v>
      </c>
      <c r="Y48" s="28"/>
    </row>
    <row r="49" s="19" customFormat="1">
      <c r="B49" s="25"/>
      <c r="F49" s="20" t="s">
        <v>2386</v>
      </c>
      <c r="Y49" s="28"/>
    </row>
    <row r="50" s="19" customFormat="1">
      <c r="B50" s="25"/>
      <c r="E50" s="20" t="s">
        <v>2387</v>
      </c>
      <c r="Y50" s="28"/>
    </row>
    <row r="51" s="19" customFormat="1">
      <c r="B51" s="25"/>
      <c r="D51" s="20" t="s">
        <v>2388</v>
      </c>
      <c r="Y51" s="28"/>
    </row>
    <row r="52" s="19" customFormat="1">
      <c r="B52" s="25"/>
      <c r="D52" s="20" t="s">
        <v>96</v>
      </c>
      <c r="Y52" s="28"/>
    </row>
    <row r="53" s="19" customFormat="1">
      <c r="B53" s="25"/>
      <c r="E53" s="20" t="s">
        <v>2389</v>
      </c>
      <c r="Y53" s="28"/>
    </row>
    <row r="54" s="19" customFormat="1">
      <c r="B54" s="25"/>
      <c r="F54" s="20" t="s">
        <v>2390</v>
      </c>
      <c r="Y54" s="28"/>
    </row>
    <row r="55" s="19" customFormat="1">
      <c r="B55" s="25"/>
      <c r="F55" s="20" t="s">
        <v>2924</v>
      </c>
      <c r="Y55" s="28"/>
    </row>
    <row r="56" s="19" customFormat="1">
      <c r="B56" s="25"/>
      <c r="F56" s="20" t="s">
        <v>2529</v>
      </c>
      <c r="Y56" s="28"/>
    </row>
    <row r="57" s="19" customFormat="1">
      <c r="B57" s="25"/>
      <c r="F57" s="20" t="s">
        <v>2530</v>
      </c>
      <c r="Y57" s="28"/>
    </row>
    <row r="58" s="19" customFormat="1">
      <c r="B58" s="25"/>
      <c r="F58" s="20" t="s">
        <v>2531</v>
      </c>
      <c r="Y58" s="28"/>
    </row>
    <row r="59" s="19" customFormat="1">
      <c r="B59" s="25"/>
      <c r="F59" s="20" t="s">
        <v>2532</v>
      </c>
      <c r="Y59" s="28"/>
    </row>
    <row r="60" s="19" customFormat="1">
      <c r="B60" s="25"/>
      <c r="E60" s="20" t="s">
        <v>2397</v>
      </c>
      <c r="Y60" s="28"/>
    </row>
    <row r="61" s="19" customFormat="1">
      <c r="B61" s="25"/>
      <c r="D61" s="20" t="s">
        <v>2398</v>
      </c>
      <c r="Y61" s="28"/>
    </row>
    <row r="62" s="19" customFormat="1">
      <c r="B62" s="25"/>
      <c r="D62" s="20" t="s">
        <v>98</v>
      </c>
      <c r="Y62" s="28"/>
    </row>
    <row r="63" s="19" customFormat="1">
      <c r="B63" s="25"/>
      <c r="E63" s="20" t="s">
        <v>2399</v>
      </c>
      <c r="Y63" s="28"/>
    </row>
    <row r="64" s="19" customFormat="1">
      <c r="B64" s="25"/>
      <c r="E64" s="20" t="s">
        <v>2400</v>
      </c>
      <c r="Y64" s="28"/>
    </row>
    <row r="65" s="19" customFormat="1">
      <c r="B65" s="25"/>
      <c r="E65" s="20" t="s">
        <v>2401</v>
      </c>
      <c r="Y65" s="28"/>
    </row>
    <row r="66" s="19" customFormat="1">
      <c r="B66" s="25"/>
      <c r="E66" s="20" t="s">
        <v>2402</v>
      </c>
      <c r="Y66" s="28"/>
    </row>
    <row r="67" s="19" customFormat="1">
      <c r="B67" s="25"/>
      <c r="E67" s="20" t="s">
        <v>2403</v>
      </c>
      <c r="Y67" s="28"/>
    </row>
    <row r="68" s="19" customFormat="1">
      <c r="B68" s="25"/>
      <c r="E68" s="20" t="s">
        <v>2404</v>
      </c>
      <c r="Y68" s="28"/>
    </row>
    <row r="69" s="19" customFormat="1">
      <c r="B69" s="25"/>
      <c r="E69" s="20" t="s">
        <v>2533</v>
      </c>
      <c r="Y69" s="28"/>
    </row>
    <row r="70" s="19" customFormat="1">
      <c r="B70" s="25"/>
      <c r="E70" s="20" t="s">
        <v>2406</v>
      </c>
      <c r="Y70" s="28"/>
    </row>
    <row r="71" s="19" customFormat="1">
      <c r="B71" s="25"/>
      <c r="E71" s="20" t="s">
        <v>2407</v>
      </c>
      <c r="Y71" s="28"/>
    </row>
    <row r="72" s="19" customFormat="1">
      <c r="B72" s="25"/>
      <c r="E72" s="20" t="s">
        <v>2409</v>
      </c>
      <c r="Y72" s="28"/>
    </row>
    <row r="73" s="19" customFormat="1">
      <c r="B73" s="25"/>
      <c r="E73" s="20" t="s">
        <v>2410</v>
      </c>
      <c r="Y73" s="28"/>
    </row>
    <row r="74" s="19" customFormat="1">
      <c r="B74" s="25"/>
      <c r="E74" s="20" t="s">
        <v>2534</v>
      </c>
      <c r="Y74" s="28"/>
    </row>
    <row r="75" s="19" customFormat="1">
      <c r="B75" s="25"/>
      <c r="E75" s="20" t="s">
        <v>2535</v>
      </c>
      <c r="Y75" s="28"/>
    </row>
    <row r="76" s="19" customFormat="1">
      <c r="B76" s="25"/>
      <c r="E76" s="20" t="s">
        <v>2536</v>
      </c>
      <c r="Y76" s="28"/>
    </row>
    <row r="77" s="19" customFormat="1">
      <c r="B77" s="25"/>
      <c r="E77" s="20" t="s">
        <v>2537</v>
      </c>
      <c r="Y77" s="28"/>
    </row>
    <row r="78" s="19" customFormat="1">
      <c r="B78" s="25"/>
      <c r="E78" s="20" t="s">
        <v>2538</v>
      </c>
      <c r="Y78" s="28"/>
    </row>
    <row r="79" s="19" customFormat="1">
      <c r="B79" s="25"/>
      <c r="E79" s="20" t="s">
        <v>2539</v>
      </c>
      <c r="Y79" s="28"/>
    </row>
    <row r="80" s="19" customFormat="1">
      <c r="B80" s="25"/>
      <c r="E80" s="20" t="s">
        <v>2540</v>
      </c>
      <c r="Y80" s="28"/>
    </row>
    <row r="81" s="19" customFormat="1">
      <c r="B81" s="25"/>
      <c r="E81" s="20" t="s">
        <v>2541</v>
      </c>
      <c r="Y81" s="28"/>
    </row>
    <row r="82" s="19" customFormat="1">
      <c r="B82" s="25"/>
      <c r="E82" s="20" t="s">
        <v>2542</v>
      </c>
      <c r="Y82" s="28"/>
    </row>
    <row r="83" s="19" customFormat="1">
      <c r="B83" s="25"/>
      <c r="E83" s="20" t="s">
        <v>2543</v>
      </c>
      <c r="Y83" s="28"/>
    </row>
    <row r="84" s="19" customFormat="1">
      <c r="B84" s="25"/>
      <c r="E84" s="20" t="s">
        <v>2544</v>
      </c>
      <c r="Y84" s="28"/>
    </row>
    <row r="85" s="19" customFormat="1">
      <c r="B85" s="25"/>
      <c r="E85" s="20" t="s">
        <v>2425</v>
      </c>
      <c r="Y85" s="28"/>
    </row>
    <row r="86" s="19" customFormat="1">
      <c r="B86" s="25"/>
      <c r="D86" s="20" t="s">
        <v>2426</v>
      </c>
      <c r="Y86" s="28"/>
    </row>
    <row r="87" s="19" customFormat="1">
      <c r="B87" s="25"/>
      <c r="D87" s="20" t="s">
        <v>108</v>
      </c>
      <c r="Y87" s="28"/>
    </row>
    <row r="88" s="19" customFormat="1">
      <c r="B88" s="25"/>
      <c r="E88" s="20" t="s">
        <v>2427</v>
      </c>
      <c r="Y88" s="28"/>
    </row>
    <row r="89" s="19" customFormat="1">
      <c r="B89" s="25"/>
      <c r="E89" s="20" t="s">
        <v>905</v>
      </c>
      <c r="Y89" s="28"/>
    </row>
    <row r="90" s="19" customFormat="1">
      <c r="B90" s="25"/>
      <c r="F90" s="20" t="s">
        <v>2428</v>
      </c>
      <c r="Y90" s="28"/>
    </row>
    <row r="91" s="19" customFormat="1">
      <c r="B91" s="25"/>
      <c r="F91" s="20" t="s">
        <v>2547</v>
      </c>
      <c r="Y91" s="28"/>
    </row>
    <row r="92" s="19" customFormat="1">
      <c r="B92" s="25"/>
      <c r="F92" s="20" t="s">
        <v>2548</v>
      </c>
      <c r="Y92" s="28"/>
    </row>
    <row r="93" s="19" customFormat="1">
      <c r="B93" s="25"/>
      <c r="F93" s="20" t="s">
        <v>2535</v>
      </c>
      <c r="Y93" s="28"/>
    </row>
    <row r="94" s="19" customFormat="1">
      <c r="B94" s="25"/>
      <c r="F94" s="20" t="s">
        <v>2549</v>
      </c>
      <c r="Y94" s="28"/>
    </row>
    <row r="95" s="19" customFormat="1">
      <c r="B95" s="25"/>
      <c r="F95" s="20" t="s">
        <v>2432</v>
      </c>
      <c r="Y95" s="28"/>
    </row>
    <row r="96" s="19" customFormat="1">
      <c r="B96" s="25"/>
      <c r="F96" s="20" t="s">
        <v>2433</v>
      </c>
      <c r="Y96" s="28"/>
    </row>
    <row r="97" s="19" customFormat="1">
      <c r="B97" s="25"/>
      <c r="F97" s="20" t="s">
        <v>2434</v>
      </c>
      <c r="Y97" s="28"/>
    </row>
    <row r="98" s="19" customFormat="1">
      <c r="B98" s="25"/>
      <c r="F98" s="20" t="s">
        <v>2550</v>
      </c>
      <c r="Y98" s="28"/>
    </row>
    <row r="99" s="19" customFormat="1">
      <c r="B99" s="25"/>
      <c r="F99" s="20" t="s">
        <v>2436</v>
      </c>
      <c r="Y99" s="28"/>
    </row>
    <row r="100" s="19" customFormat="1">
      <c r="B100" s="25"/>
      <c r="F100" s="20" t="s">
        <v>2437</v>
      </c>
      <c r="Y100" s="28"/>
    </row>
    <row r="101" s="19" customFormat="1">
      <c r="B101" s="25"/>
      <c r="F101" s="20" t="s">
        <v>2534</v>
      </c>
      <c r="Y101" s="28"/>
    </row>
    <row r="102" s="19" customFormat="1">
      <c r="B102" s="25"/>
      <c r="F102" s="20" t="s">
        <v>2537</v>
      </c>
      <c r="Y102" s="28"/>
    </row>
    <row r="103" s="19" customFormat="1">
      <c r="B103" s="25"/>
      <c r="F103" s="20" t="s">
        <v>2551</v>
      </c>
      <c r="Y103" s="28"/>
    </row>
    <row r="104" s="19" customFormat="1">
      <c r="B104" s="25"/>
      <c r="F104" s="20" t="s">
        <v>2439</v>
      </c>
      <c r="Y104" s="28"/>
    </row>
    <row r="105" s="19" customFormat="1">
      <c r="B105" s="25"/>
      <c r="E105" s="20" t="s">
        <v>2440</v>
      </c>
      <c r="Y105" s="28"/>
    </row>
    <row r="106" s="19" customFormat="1">
      <c r="B106" s="25"/>
      <c r="E106" s="20" t="s">
        <v>905</v>
      </c>
      <c r="Y106" s="28"/>
    </row>
    <row r="107" s="19" customFormat="1">
      <c r="B107" s="25"/>
      <c r="F107" s="20" t="s">
        <v>2428</v>
      </c>
      <c r="Y107" s="28"/>
    </row>
    <row r="108" s="19" customFormat="1">
      <c r="B108" s="25"/>
      <c r="F108" s="20" t="s">
        <v>2552</v>
      </c>
      <c r="Y108" s="28"/>
    </row>
    <row r="109" s="19" customFormat="1">
      <c r="B109" s="25"/>
      <c r="F109" s="20" t="s">
        <v>2553</v>
      </c>
      <c r="Y109" s="28"/>
    </row>
    <row r="110" s="19" customFormat="1">
      <c r="B110" s="25"/>
      <c r="F110" s="20" t="s">
        <v>2554</v>
      </c>
      <c r="Y110" s="28"/>
    </row>
    <row r="111" s="19" customFormat="1">
      <c r="B111" s="25"/>
      <c r="F111" s="20" t="s">
        <v>2555</v>
      </c>
      <c r="Y111" s="28"/>
    </row>
    <row r="112" s="19" customFormat="1">
      <c r="B112" s="25"/>
      <c r="F112" s="20" t="s">
        <v>2432</v>
      </c>
      <c r="Y112" s="28"/>
    </row>
    <row r="113" s="19" customFormat="1">
      <c r="B113" s="25"/>
      <c r="F113" s="20" t="s">
        <v>2556</v>
      </c>
      <c r="Y113" s="28"/>
    </row>
    <row r="114" s="19" customFormat="1">
      <c r="B114" s="25"/>
      <c r="F114" s="20" t="s">
        <v>2434</v>
      </c>
      <c r="Y114" s="28"/>
    </row>
    <row r="115" s="19" customFormat="1">
      <c r="B115" s="25"/>
      <c r="F115" s="20" t="s">
        <v>2550</v>
      </c>
      <c r="Y115" s="28"/>
    </row>
    <row r="116" s="19" customFormat="1">
      <c r="B116" s="25"/>
      <c r="F116" s="20" t="s">
        <v>2436</v>
      </c>
      <c r="Y116" s="28"/>
    </row>
    <row r="117" s="19" customFormat="1">
      <c r="B117" s="25"/>
      <c r="F117" s="20" t="s">
        <v>2437</v>
      </c>
      <c r="Y117" s="28"/>
    </row>
    <row r="118" s="19" customFormat="1">
      <c r="B118" s="25"/>
      <c r="F118" s="20" t="s">
        <v>2534</v>
      </c>
      <c r="Y118" s="28"/>
    </row>
    <row r="119" s="19" customFormat="1">
      <c r="B119" s="25"/>
      <c r="F119" s="20" t="s">
        <v>2557</v>
      </c>
      <c r="Y119" s="28"/>
    </row>
    <row r="120" s="19" customFormat="1">
      <c r="B120" s="25"/>
      <c r="F120" s="20" t="s">
        <v>2558</v>
      </c>
      <c r="Y120" s="28"/>
    </row>
    <row r="121" s="19" customFormat="1">
      <c r="B121" s="25"/>
      <c r="F121" s="20" t="s">
        <v>2559</v>
      </c>
      <c r="Y121" s="28"/>
    </row>
    <row r="122" s="19" customFormat="1">
      <c r="B122" s="25"/>
      <c r="F122" s="20" t="s">
        <v>2925</v>
      </c>
      <c r="Y122" s="28"/>
    </row>
    <row r="123" s="19" customFormat="1">
      <c r="B123" s="25"/>
      <c r="E123" s="20" t="s">
        <v>2440</v>
      </c>
      <c r="Y123" s="28"/>
    </row>
    <row r="124" s="19" customFormat="1">
      <c r="B124" s="25"/>
      <c r="E124" s="20" t="s">
        <v>905</v>
      </c>
      <c r="Y124" s="28"/>
    </row>
    <row r="125" s="19" customFormat="1">
      <c r="B125" s="25"/>
      <c r="F125" s="20" t="s">
        <v>2561</v>
      </c>
      <c r="Y125" s="28"/>
    </row>
    <row r="126" s="19" customFormat="1">
      <c r="B126" s="25"/>
      <c r="F126" s="20" t="s">
        <v>2444</v>
      </c>
      <c r="Y126" s="28"/>
    </row>
    <row r="127" s="19" customFormat="1">
      <c r="B127" s="25"/>
      <c r="E127" s="20" t="s">
        <v>2440</v>
      </c>
      <c r="Y127" s="28"/>
    </row>
    <row r="128" s="19" customFormat="1">
      <c r="B128" s="25"/>
      <c r="D128" s="20" t="s">
        <v>2445</v>
      </c>
      <c r="Y128" s="28"/>
    </row>
    <row r="129" s="19" customFormat="1">
      <c r="B129" s="25"/>
      <c r="D129" s="20" t="s">
        <v>118</v>
      </c>
      <c r="Y129" s="28"/>
    </row>
    <row r="130" s="19" customFormat="1">
      <c r="B130" s="25"/>
      <c r="E130" s="20" t="s">
        <v>2926</v>
      </c>
      <c r="Y130" s="28"/>
    </row>
    <row r="131" s="19" customFormat="1">
      <c r="B131" s="25"/>
      <c r="E131" s="20" t="s">
        <v>2927</v>
      </c>
      <c r="Y131" s="28"/>
    </row>
    <row r="132" s="19" customFormat="1">
      <c r="B132" s="25"/>
      <c r="E132" s="20" t="s">
        <v>2928</v>
      </c>
      <c r="Y132" s="28"/>
    </row>
    <row r="133" s="19" customFormat="1">
      <c r="B133" s="25"/>
      <c r="E133" s="20" t="s">
        <v>2929</v>
      </c>
      <c r="Y133" s="28"/>
    </row>
    <row r="134" s="19" customFormat="1">
      <c r="B134" s="25"/>
      <c r="E134" s="20" t="s">
        <v>2930</v>
      </c>
      <c r="Y134" s="28"/>
    </row>
    <row r="135" s="19" customFormat="1">
      <c r="B135" s="25"/>
      <c r="E135" s="20" t="s">
        <v>2931</v>
      </c>
      <c r="Y135" s="28"/>
    </row>
    <row r="136" s="19" customFormat="1">
      <c r="B136" s="25"/>
      <c r="E136" s="20" t="s">
        <v>2932</v>
      </c>
      <c r="Y136" s="28"/>
    </row>
    <row r="137" s="19" customFormat="1">
      <c r="B137" s="25"/>
      <c r="E137" s="20" t="s">
        <v>2933</v>
      </c>
      <c r="Y137" s="28"/>
    </row>
    <row r="138" s="19" customFormat="1">
      <c r="B138" s="25"/>
      <c r="E138" s="20" t="s">
        <v>2934</v>
      </c>
      <c r="Y138" s="28"/>
    </row>
    <row r="139" s="19" customFormat="1">
      <c r="B139" s="25"/>
      <c r="E139" s="20" t="s">
        <v>2935</v>
      </c>
      <c r="Y139" s="28"/>
    </row>
    <row r="140" s="19" customFormat="1">
      <c r="B140" s="25"/>
      <c r="E140" s="20" t="s">
        <v>2936</v>
      </c>
      <c r="Y140" s="28"/>
    </row>
    <row r="141" s="19" customFormat="1">
      <c r="B141" s="25"/>
      <c r="E141" s="20" t="s">
        <v>2937</v>
      </c>
      <c r="Y141" s="28"/>
    </row>
    <row r="142" s="19" customFormat="1">
      <c r="B142" s="25"/>
      <c r="E142" s="20" t="s">
        <v>2575</v>
      </c>
      <c r="Y142" s="28"/>
    </row>
    <row r="143" s="19" customFormat="1">
      <c r="B143" s="25"/>
      <c r="D143" s="20" t="s">
        <v>2938</v>
      </c>
      <c r="Y143" s="28"/>
    </row>
    <row r="144" s="19" customFormat="1">
      <c r="B144" s="25"/>
      <c r="D144" s="20" t="s">
        <v>122</v>
      </c>
      <c r="Y144" s="28"/>
    </row>
    <row r="145" s="19" customFormat="1">
      <c r="B145" s="25"/>
      <c r="E145" s="20" t="s">
        <v>2457</v>
      </c>
      <c r="Y145" s="28"/>
    </row>
    <row r="146" s="19" customFormat="1">
      <c r="B146" s="25"/>
      <c r="F146" s="20" t="s">
        <v>2458</v>
      </c>
      <c r="Y146" s="28"/>
    </row>
    <row r="147" s="19" customFormat="1">
      <c r="B147" s="25"/>
      <c r="F147" s="20" t="s">
        <v>2939</v>
      </c>
      <c r="Y147" s="28"/>
    </row>
    <row r="148" s="19" customFormat="1">
      <c r="B148" s="25"/>
      <c r="E148" s="20" t="s">
        <v>2460</v>
      </c>
      <c r="Y148" s="28"/>
    </row>
    <row r="149" s="19" customFormat="1">
      <c r="B149" s="25"/>
      <c r="D149" s="20" t="s">
        <v>2461</v>
      </c>
      <c r="Y149" s="28"/>
    </row>
    <row r="150" s="19" customFormat="1">
      <c r="B150" s="25"/>
      <c r="D150" s="20" t="s">
        <v>126</v>
      </c>
      <c r="Y150" s="28"/>
    </row>
    <row r="151" s="19" customFormat="1">
      <c r="B151" s="25"/>
      <c r="E151" s="20" t="s">
        <v>2462</v>
      </c>
      <c r="Y151" s="28"/>
    </row>
    <row r="152" s="19" customFormat="1">
      <c r="B152" s="25"/>
      <c r="F152" s="20" t="s">
        <v>2925</v>
      </c>
      <c r="Y152" s="28"/>
    </row>
    <row r="153" s="19" customFormat="1">
      <c r="B153" s="25"/>
      <c r="F153" s="20" t="s">
        <v>2478</v>
      </c>
      <c r="Y153" s="28"/>
    </row>
    <row r="154" s="19" customFormat="1">
      <c r="B154" s="25"/>
      <c r="F154" s="20" t="s">
        <v>2464</v>
      </c>
      <c r="Y154" s="28"/>
    </row>
    <row r="155" s="19" customFormat="1">
      <c r="B155" s="25"/>
      <c r="F155" s="20" t="s">
        <v>2579</v>
      </c>
      <c r="Y155" s="28"/>
    </row>
    <row r="156" s="19" customFormat="1">
      <c r="B156" s="25"/>
      <c r="F156" s="20" t="s">
        <v>2580</v>
      </c>
      <c r="Y156" s="28"/>
    </row>
    <row r="157" s="19" customFormat="1">
      <c r="B157" s="25"/>
      <c r="F157" s="20" t="s">
        <v>2581</v>
      </c>
      <c r="Y157" s="28"/>
    </row>
    <row r="158" s="19" customFormat="1">
      <c r="B158" s="25"/>
      <c r="F158" s="20" t="s">
        <v>2468</v>
      </c>
      <c r="Y158" s="28"/>
    </row>
    <row r="159" s="19" customFormat="1">
      <c r="B159" s="25"/>
      <c r="F159" s="20" t="s">
        <v>2582</v>
      </c>
      <c r="Y159" s="28"/>
    </row>
    <row r="160" s="19" customFormat="1">
      <c r="B160" s="25"/>
      <c r="F160" s="20" t="s">
        <v>2583</v>
      </c>
      <c r="Y160" s="28"/>
    </row>
    <row r="161" s="19" customFormat="1">
      <c r="B161" s="25"/>
      <c r="F161" s="20" t="s">
        <v>2584</v>
      </c>
      <c r="Y161" s="28"/>
    </row>
    <row r="162" s="19" customFormat="1">
      <c r="B162" s="25"/>
      <c r="F162" s="20" t="s">
        <v>2472</v>
      </c>
      <c r="Y162" s="28"/>
    </row>
    <row r="163" s="19" customFormat="1">
      <c r="B163" s="25"/>
      <c r="F163" s="20" t="s">
        <v>2585</v>
      </c>
      <c r="Y163" s="28"/>
    </row>
    <row r="164" s="19" customFormat="1">
      <c r="B164" s="25"/>
      <c r="F164" s="20" t="s">
        <v>2586</v>
      </c>
      <c r="Y164" s="28"/>
    </row>
    <row r="165" s="19" customFormat="1">
      <c r="B165" s="25"/>
      <c r="F165" s="20" t="s">
        <v>2587</v>
      </c>
      <c r="Y165" s="28"/>
    </row>
    <row r="166" s="19" customFormat="1">
      <c r="B166" s="25"/>
      <c r="F166" s="20" t="s">
        <v>2476</v>
      </c>
      <c r="Y166" s="28"/>
    </row>
    <row r="167" s="19" customFormat="1">
      <c r="B167" s="25"/>
      <c r="E167" s="20" t="s">
        <v>2477</v>
      </c>
      <c r="Y167" s="28"/>
    </row>
    <row r="168" s="19" customFormat="1">
      <c r="B168" s="25"/>
      <c r="E168" s="20" t="s">
        <v>2462</v>
      </c>
      <c r="Y168" s="28"/>
    </row>
    <row r="169" s="19" customFormat="1">
      <c r="B169" s="25"/>
      <c r="F169" s="20" t="s">
        <v>2925</v>
      </c>
      <c r="Y169" s="28"/>
    </row>
    <row r="170" s="19" customFormat="1">
      <c r="B170" s="25"/>
      <c r="F170" s="20" t="s">
        <v>2502</v>
      </c>
      <c r="Y170" s="28"/>
    </row>
    <row r="171" s="19" customFormat="1">
      <c r="B171" s="25"/>
      <c r="F171" s="20" t="s">
        <v>2464</v>
      </c>
      <c r="Y171" s="28"/>
    </row>
    <row r="172" s="19" customFormat="1">
      <c r="B172" s="25"/>
      <c r="F172" s="20" t="s">
        <v>2465</v>
      </c>
      <c r="Y172" s="28"/>
    </row>
    <row r="173" s="19" customFormat="1">
      <c r="B173" s="25"/>
      <c r="F173" s="20" t="s">
        <v>2580</v>
      </c>
      <c r="Y173" s="28"/>
    </row>
    <row r="174" s="19" customFormat="1">
      <c r="B174" s="25"/>
      <c r="F174" s="20" t="s">
        <v>2581</v>
      </c>
      <c r="Y174" s="28"/>
    </row>
    <row r="175" s="19" customFormat="1">
      <c r="B175" s="25"/>
      <c r="F175" s="20" t="s">
        <v>2468</v>
      </c>
      <c r="Y175" s="28"/>
    </row>
    <row r="176" s="19" customFormat="1">
      <c r="B176" s="25"/>
      <c r="F176" s="20" t="s">
        <v>2582</v>
      </c>
      <c r="Y176" s="28"/>
    </row>
    <row r="177" s="19" customFormat="1">
      <c r="B177" s="25"/>
      <c r="F177" s="20" t="s">
        <v>2583</v>
      </c>
      <c r="Y177" s="28"/>
    </row>
    <row r="178" s="19" customFormat="1">
      <c r="B178" s="25"/>
      <c r="F178" s="20" t="s">
        <v>2588</v>
      </c>
      <c r="Y178" s="28"/>
    </row>
    <row r="179" s="19" customFormat="1">
      <c r="B179" s="25"/>
      <c r="F179" s="20" t="s">
        <v>2589</v>
      </c>
      <c r="Y179" s="28"/>
    </row>
    <row r="180" s="19" customFormat="1">
      <c r="B180" s="25"/>
      <c r="F180" s="20" t="s">
        <v>2585</v>
      </c>
      <c r="Y180" s="28"/>
    </row>
    <row r="181" s="19" customFormat="1">
      <c r="B181" s="25"/>
      <c r="F181" s="20" t="s">
        <v>2586</v>
      </c>
      <c r="Y181" s="28"/>
    </row>
    <row r="182" s="19" customFormat="1">
      <c r="B182" s="25"/>
      <c r="F182" s="20" t="s">
        <v>2587</v>
      </c>
      <c r="Y182" s="28"/>
    </row>
    <row r="183" s="19" customFormat="1">
      <c r="B183" s="25"/>
      <c r="F183" s="20" t="s">
        <v>2590</v>
      </c>
      <c r="Y183" s="28"/>
    </row>
    <row r="184" s="19" customFormat="1">
      <c r="B184" s="25"/>
      <c r="E184" s="20" t="s">
        <v>2477</v>
      </c>
      <c r="Y184" s="28"/>
    </row>
    <row r="185" s="19" customFormat="1">
      <c r="B185" s="25"/>
      <c r="E185" s="20" t="s">
        <v>2462</v>
      </c>
      <c r="Y185" s="28"/>
    </row>
    <row r="186" s="19" customFormat="1">
      <c r="B186" s="25"/>
      <c r="F186" s="20" t="s">
        <v>2925</v>
      </c>
      <c r="Y186" s="28"/>
    </row>
    <row r="187" s="19" customFormat="1">
      <c r="B187" s="25"/>
      <c r="F187" s="20" t="s">
        <v>2463</v>
      </c>
      <c r="Y187" s="28"/>
    </row>
    <row r="188" s="19" customFormat="1">
      <c r="B188" s="25"/>
      <c r="F188" s="20" t="s">
        <v>2464</v>
      </c>
      <c r="Y188" s="28"/>
    </row>
    <row r="189" s="19" customFormat="1">
      <c r="B189" s="25"/>
      <c r="F189" s="20" t="s">
        <v>2465</v>
      </c>
      <c r="Y189" s="28"/>
    </row>
    <row r="190" s="19" customFormat="1">
      <c r="B190" s="25"/>
      <c r="F190" s="20" t="s">
        <v>2580</v>
      </c>
      <c r="Y190" s="28"/>
    </row>
    <row r="191" s="19" customFormat="1">
      <c r="B191" s="25"/>
      <c r="F191" s="20" t="s">
        <v>2581</v>
      </c>
      <c r="Y191" s="28"/>
    </row>
    <row r="192" s="19" customFormat="1">
      <c r="B192" s="25"/>
      <c r="F192" s="20" t="s">
        <v>2468</v>
      </c>
      <c r="Y192" s="28"/>
    </row>
    <row r="193" s="19" customFormat="1">
      <c r="B193" s="25"/>
      <c r="F193" s="20" t="s">
        <v>2582</v>
      </c>
      <c r="Y193" s="28"/>
    </row>
    <row r="194" s="19" customFormat="1">
      <c r="B194" s="25"/>
      <c r="F194" s="20" t="s">
        <v>2583</v>
      </c>
      <c r="Y194" s="28"/>
    </row>
    <row r="195" s="19" customFormat="1">
      <c r="B195" s="25"/>
      <c r="F195" s="20" t="s">
        <v>2588</v>
      </c>
      <c r="Y195" s="28"/>
    </row>
    <row r="196" s="19" customFormat="1">
      <c r="B196" s="25"/>
      <c r="F196" s="20" t="s">
        <v>2472</v>
      </c>
      <c r="Y196" s="28"/>
    </row>
    <row r="197" s="19" customFormat="1">
      <c r="B197" s="25"/>
      <c r="F197" s="20" t="s">
        <v>2585</v>
      </c>
      <c r="Y197" s="28"/>
    </row>
    <row r="198" s="19" customFormat="1">
      <c r="B198" s="25"/>
      <c r="F198" s="20" t="s">
        <v>2586</v>
      </c>
      <c r="Y198" s="28"/>
    </row>
    <row r="199" s="19" customFormat="1">
      <c r="B199" s="25"/>
      <c r="F199" s="20" t="s">
        <v>2591</v>
      </c>
      <c r="Y199" s="28"/>
    </row>
    <row r="200" s="19" customFormat="1">
      <c r="B200" s="25"/>
      <c r="F200" s="20" t="s">
        <v>2476</v>
      </c>
      <c r="Y200" s="28"/>
    </row>
    <row r="201" s="19" customFormat="1">
      <c r="B201" s="25"/>
      <c r="E201" s="20" t="s">
        <v>2477</v>
      </c>
      <c r="Y201" s="28"/>
    </row>
    <row r="202" s="19" customFormat="1">
      <c r="B202" s="25"/>
      <c r="E202" s="20" t="s">
        <v>2462</v>
      </c>
      <c r="Y202" s="28"/>
    </row>
    <row r="203" s="19" customFormat="1">
      <c r="B203" s="25"/>
      <c r="F203" s="20" t="s">
        <v>2940</v>
      </c>
      <c r="Y203" s="28"/>
    </row>
    <row r="204" s="19" customFormat="1">
      <c r="B204" s="25"/>
      <c r="F204" s="20" t="s">
        <v>2478</v>
      </c>
      <c r="Y204" s="28"/>
    </row>
    <row r="205" s="19" customFormat="1">
      <c r="B205" s="25"/>
      <c r="F205" s="20" t="s">
        <v>2464</v>
      </c>
      <c r="Y205" s="28"/>
    </row>
    <row r="206" s="19" customFormat="1">
      <c r="B206" s="25"/>
      <c r="F206" s="20" t="s">
        <v>2579</v>
      </c>
      <c r="Y206" s="28"/>
    </row>
    <row r="207" s="19" customFormat="1">
      <c r="B207" s="25"/>
      <c r="F207" s="20" t="s">
        <v>2580</v>
      </c>
      <c r="Y207" s="28"/>
    </row>
    <row r="208" s="19" customFormat="1">
      <c r="B208" s="25"/>
      <c r="F208" s="20" t="s">
        <v>2581</v>
      </c>
      <c r="Y208" s="28"/>
    </row>
    <row r="209" s="19" customFormat="1">
      <c r="B209" s="25"/>
      <c r="F209" s="20" t="s">
        <v>2468</v>
      </c>
      <c r="Y209" s="28"/>
    </row>
    <row r="210" s="19" customFormat="1">
      <c r="B210" s="25"/>
      <c r="F210" s="20" t="s">
        <v>2582</v>
      </c>
      <c r="Y210" s="28"/>
    </row>
    <row r="211" s="19" customFormat="1">
      <c r="B211" s="25"/>
      <c r="F211" s="20" t="s">
        <v>2583</v>
      </c>
      <c r="Y211" s="28"/>
    </row>
    <row r="212" s="19" customFormat="1">
      <c r="B212" s="25"/>
      <c r="F212" s="20" t="s">
        <v>2584</v>
      </c>
      <c r="Y212" s="28"/>
    </row>
    <row r="213" s="19" customFormat="1">
      <c r="B213" s="25"/>
      <c r="F213" s="20" t="s">
        <v>2472</v>
      </c>
      <c r="Y213" s="28"/>
    </row>
    <row r="214" s="19" customFormat="1">
      <c r="B214" s="25"/>
      <c r="F214" s="20" t="s">
        <v>2585</v>
      </c>
      <c r="Y214" s="28"/>
    </row>
    <row r="215" s="19" customFormat="1">
      <c r="B215" s="25"/>
      <c r="F215" s="20" t="s">
        <v>2586</v>
      </c>
      <c r="Y215" s="28"/>
    </row>
    <row r="216" s="19" customFormat="1">
      <c r="B216" s="25"/>
      <c r="F216" s="20" t="s">
        <v>2591</v>
      </c>
      <c r="Y216" s="28"/>
    </row>
    <row r="217" s="19" customFormat="1">
      <c r="B217" s="25"/>
      <c r="F217" s="20" t="s">
        <v>2590</v>
      </c>
      <c r="Y217" s="28"/>
    </row>
    <row r="218" s="19" customFormat="1">
      <c r="B218" s="25"/>
      <c r="E218" s="20" t="s">
        <v>2477</v>
      </c>
      <c r="Y218" s="28"/>
    </row>
    <row r="219" s="19" customFormat="1">
      <c r="B219" s="25"/>
      <c r="E219" s="20" t="s">
        <v>2462</v>
      </c>
      <c r="Y219" s="28"/>
    </row>
    <row r="220" s="19" customFormat="1">
      <c r="B220" s="25"/>
      <c r="F220" s="20" t="s">
        <v>2940</v>
      </c>
      <c r="Y220" s="28"/>
    </row>
    <row r="221" s="19" customFormat="1">
      <c r="B221" s="25"/>
      <c r="F221" s="20" t="s">
        <v>2502</v>
      </c>
      <c r="Y221" s="28"/>
    </row>
    <row r="222" s="19" customFormat="1">
      <c r="B222" s="25"/>
      <c r="F222" s="20" t="s">
        <v>2593</v>
      </c>
      <c r="Y222" s="28"/>
    </row>
    <row r="223" s="19" customFormat="1">
      <c r="B223" s="25"/>
      <c r="F223" s="20" t="s">
        <v>2579</v>
      </c>
      <c r="Y223" s="28"/>
    </row>
    <row r="224" s="19" customFormat="1">
      <c r="B224" s="25"/>
      <c r="F224" s="20" t="s">
        <v>2594</v>
      </c>
      <c r="Y224" s="28"/>
    </row>
    <row r="225" s="19" customFormat="1">
      <c r="B225" s="25"/>
      <c r="F225" s="20" t="s">
        <v>2467</v>
      </c>
      <c r="Y225" s="28"/>
    </row>
    <row r="226" s="19" customFormat="1">
      <c r="B226" s="25"/>
      <c r="F226" s="20" t="s">
        <v>2468</v>
      </c>
      <c r="Y226" s="28"/>
    </row>
    <row r="227" s="19" customFormat="1">
      <c r="B227" s="25"/>
      <c r="F227" s="20" t="s">
        <v>2469</v>
      </c>
      <c r="Y227" s="28"/>
    </row>
    <row r="228" s="19" customFormat="1">
      <c r="B228" s="25"/>
      <c r="F228" s="20" t="s">
        <v>2470</v>
      </c>
      <c r="Y228" s="28"/>
    </row>
    <row r="229" s="19" customFormat="1">
      <c r="B229" s="25"/>
      <c r="F229" s="20" t="s">
        <v>2595</v>
      </c>
      <c r="Y229" s="28"/>
    </row>
    <row r="230" s="19" customFormat="1">
      <c r="B230" s="25"/>
      <c r="F230" s="20" t="s">
        <v>2596</v>
      </c>
      <c r="Y230" s="28"/>
    </row>
    <row r="231" s="19" customFormat="1">
      <c r="B231" s="25"/>
      <c r="F231" s="20" t="s">
        <v>2597</v>
      </c>
      <c r="Y231" s="28"/>
    </row>
    <row r="232" s="19" customFormat="1">
      <c r="B232" s="25"/>
      <c r="F232" s="20" t="s">
        <v>2586</v>
      </c>
      <c r="Y232" s="28"/>
    </row>
    <row r="233" s="19" customFormat="1">
      <c r="B233" s="25"/>
      <c r="F233" s="20" t="s">
        <v>2587</v>
      </c>
      <c r="Y233" s="28"/>
    </row>
    <row r="234" s="19" customFormat="1">
      <c r="B234" s="25"/>
      <c r="F234" s="20" t="s">
        <v>2476</v>
      </c>
      <c r="Y234" s="28"/>
    </row>
    <row r="235" s="19" customFormat="1">
      <c r="B235" s="25"/>
      <c r="E235" s="20" t="s">
        <v>2477</v>
      </c>
      <c r="Y235" s="28"/>
    </row>
    <row r="236" s="19" customFormat="1">
      <c r="B236" s="25"/>
      <c r="E236" s="20" t="s">
        <v>2462</v>
      </c>
      <c r="Y236" s="28"/>
    </row>
    <row r="237" s="19" customFormat="1">
      <c r="B237" s="25"/>
      <c r="F237" s="20" t="s">
        <v>2940</v>
      </c>
      <c r="Y237" s="28"/>
    </row>
    <row r="238" s="19" customFormat="1">
      <c r="B238" s="25"/>
      <c r="F238" s="20" t="s">
        <v>2463</v>
      </c>
      <c r="Y238" s="28"/>
    </row>
    <row r="239" s="19" customFormat="1">
      <c r="B239" s="25"/>
      <c r="F239" s="20" t="s">
        <v>2593</v>
      </c>
      <c r="Y239" s="28"/>
    </row>
    <row r="240" s="19" customFormat="1">
      <c r="B240" s="25"/>
      <c r="F240" s="20" t="s">
        <v>2579</v>
      </c>
      <c r="Y240" s="28"/>
    </row>
    <row r="241" s="19" customFormat="1">
      <c r="B241" s="25"/>
      <c r="F241" s="20" t="s">
        <v>2594</v>
      </c>
      <c r="Y241" s="28"/>
    </row>
    <row r="242" s="19" customFormat="1">
      <c r="B242" s="25"/>
      <c r="F242" s="20" t="s">
        <v>2467</v>
      </c>
      <c r="Y242" s="28"/>
    </row>
    <row r="243" s="19" customFormat="1">
      <c r="B243" s="25"/>
      <c r="F243" s="20" t="s">
        <v>2468</v>
      </c>
      <c r="Y243" s="28"/>
    </row>
    <row r="244" s="19" customFormat="1">
      <c r="B244" s="25"/>
      <c r="F244" s="20" t="s">
        <v>2469</v>
      </c>
      <c r="Y244" s="28"/>
    </row>
    <row r="245" s="19" customFormat="1">
      <c r="B245" s="25"/>
      <c r="F245" s="20" t="s">
        <v>2470</v>
      </c>
      <c r="Y245" s="28"/>
    </row>
    <row r="246" s="19" customFormat="1">
      <c r="B246" s="25"/>
      <c r="F246" s="20" t="s">
        <v>2595</v>
      </c>
      <c r="Y246" s="28"/>
    </row>
    <row r="247" s="19" customFormat="1">
      <c r="B247" s="25"/>
      <c r="F247" s="20" t="s">
        <v>2598</v>
      </c>
      <c r="Y247" s="28"/>
    </row>
    <row r="248" s="19" customFormat="1">
      <c r="B248" s="25"/>
      <c r="F248" s="20" t="s">
        <v>2597</v>
      </c>
      <c r="Y248" s="28"/>
    </row>
    <row r="249" s="19" customFormat="1">
      <c r="B249" s="25"/>
      <c r="F249" s="20" t="s">
        <v>2586</v>
      </c>
      <c r="Y249" s="28"/>
    </row>
    <row r="250" s="19" customFormat="1">
      <c r="B250" s="25"/>
      <c r="F250" s="20" t="s">
        <v>2591</v>
      </c>
      <c r="Y250" s="28"/>
    </row>
    <row r="251" s="19" customFormat="1">
      <c r="B251" s="25"/>
      <c r="F251" s="20" t="s">
        <v>2476</v>
      </c>
      <c r="Y251" s="28"/>
    </row>
    <row r="252" s="19" customFormat="1">
      <c r="B252" s="25"/>
      <c r="E252" s="20" t="s">
        <v>2477</v>
      </c>
      <c r="Y252" s="28"/>
    </row>
    <row r="253" s="19" customFormat="1">
      <c r="B253" s="25"/>
      <c r="D253" s="20" t="s">
        <v>2479</v>
      </c>
      <c r="Y253" s="28"/>
    </row>
    <row r="254" s="19" customFormat="1">
      <c r="B254" s="25"/>
      <c r="D254" s="20" t="s">
        <v>130</v>
      </c>
      <c r="Y254" s="28"/>
    </row>
    <row r="255" s="19" customFormat="1">
      <c r="B255" s="25"/>
      <c r="E255" s="20" t="s">
        <v>2493</v>
      </c>
      <c r="Y255" s="28"/>
    </row>
    <row r="256" s="19" customFormat="1">
      <c r="B256" s="25"/>
      <c r="F256" s="20" t="s">
        <v>2941</v>
      </c>
      <c r="Y256" s="28"/>
    </row>
    <row r="257" s="19" customFormat="1">
      <c r="B257" s="25"/>
      <c r="F257" s="20" t="s">
        <v>2600</v>
      </c>
      <c r="Y257" s="28"/>
    </row>
    <row r="258" s="19" customFormat="1">
      <c r="B258" s="25"/>
      <c r="E258" s="20" t="s">
        <v>2497</v>
      </c>
      <c r="Y258" s="28"/>
    </row>
    <row r="259" s="19" customFormat="1">
      <c r="B259" s="25"/>
      <c r="E259" s="20" t="s">
        <v>2493</v>
      </c>
      <c r="Y259" s="28"/>
    </row>
    <row r="260" s="19" customFormat="1">
      <c r="B260" s="25"/>
      <c r="F260" s="20" t="s">
        <v>2942</v>
      </c>
      <c r="Y260" s="28"/>
    </row>
    <row r="261" s="19" customFormat="1">
      <c r="B261" s="25"/>
      <c r="F261" s="20" t="s">
        <v>2943</v>
      </c>
      <c r="Y261" s="28"/>
    </row>
    <row r="262" s="19" customFormat="1">
      <c r="B262" s="25"/>
      <c r="F262" s="20" t="s">
        <v>2603</v>
      </c>
      <c r="Y262" s="28"/>
    </row>
    <row r="263" s="19" customFormat="1">
      <c r="B263" s="25"/>
      <c r="E263" s="20" t="s">
        <v>2497</v>
      </c>
      <c r="Y263" s="28"/>
    </row>
    <row r="264" s="19" customFormat="1">
      <c r="B264" s="25"/>
      <c r="E264" s="20" t="s">
        <v>2493</v>
      </c>
      <c r="Y264" s="28"/>
    </row>
    <row r="265" s="19" customFormat="1">
      <c r="B265" s="25"/>
      <c r="F265" s="20" t="s">
        <v>2944</v>
      </c>
      <c r="Y265" s="28"/>
    </row>
    <row r="266" s="19" customFormat="1">
      <c r="B266" s="25"/>
      <c r="F266" s="20" t="s">
        <v>2605</v>
      </c>
      <c r="Y266" s="28"/>
    </row>
    <row r="267" s="19" customFormat="1">
      <c r="B267" s="25"/>
      <c r="E267" s="20" t="s">
        <v>2497</v>
      </c>
      <c r="Y267" s="28"/>
    </row>
    <row r="268" s="19" customFormat="1">
      <c r="B268" s="25"/>
      <c r="E268" s="20" t="s">
        <v>2493</v>
      </c>
      <c r="Y268" s="28"/>
    </row>
    <row r="269" s="19" customFormat="1">
      <c r="B269" s="25"/>
      <c r="F269" s="20" t="s">
        <v>2945</v>
      </c>
      <c r="Y269" s="28"/>
    </row>
    <row r="270" s="19" customFormat="1">
      <c r="B270" s="25"/>
      <c r="F270" s="20" t="s">
        <v>2946</v>
      </c>
      <c r="Y270" s="28"/>
    </row>
    <row r="271" s="19" customFormat="1">
      <c r="B271" s="25"/>
      <c r="F271" s="20" t="s">
        <v>2608</v>
      </c>
      <c r="Y271" s="28"/>
    </row>
    <row r="272" s="19" customFormat="1">
      <c r="B272" s="25"/>
      <c r="E272" s="20" t="s">
        <v>2497</v>
      </c>
      <c r="Y272" s="28"/>
    </row>
    <row r="273" s="19" customFormat="1">
      <c r="B273" s="25"/>
      <c r="E273" s="20" t="s">
        <v>2493</v>
      </c>
      <c r="Y273" s="28"/>
    </row>
    <row r="274" s="19" customFormat="1">
      <c r="B274" s="25"/>
      <c r="F274" s="20" t="s">
        <v>2947</v>
      </c>
      <c r="Y274" s="28"/>
    </row>
    <row r="275" s="19" customFormat="1">
      <c r="B275" s="25"/>
      <c r="F275" s="20" t="s">
        <v>2948</v>
      </c>
      <c r="Y275" s="28"/>
    </row>
    <row r="276" s="19" customFormat="1">
      <c r="B276" s="25"/>
      <c r="F276" s="20" t="s">
        <v>2611</v>
      </c>
      <c r="Y276" s="28"/>
    </row>
    <row r="277" s="19" customFormat="1">
      <c r="B277" s="25"/>
      <c r="E277" s="20" t="s">
        <v>2497</v>
      </c>
      <c r="Y277" s="28"/>
    </row>
    <row r="278" s="19" customFormat="1">
      <c r="B278" s="25"/>
      <c r="D278" s="20" t="s">
        <v>2498</v>
      </c>
      <c r="Y278" s="28"/>
    </row>
    <row r="279" s="19" customFormat="1">
      <c r="B279" s="25"/>
      <c r="D279" s="20" t="s">
        <v>132</v>
      </c>
      <c r="Y279" s="28"/>
    </row>
    <row r="280" s="19" customFormat="1">
      <c r="B280" s="25"/>
      <c r="E280" s="20" t="s">
        <v>2612</v>
      </c>
      <c r="Y280" s="28"/>
    </row>
    <row r="281" s="19" customFormat="1">
      <c r="B281" s="25"/>
      <c r="E281" s="20" t="s">
        <v>2613</v>
      </c>
      <c r="Y281" s="28"/>
    </row>
    <row r="282" s="19" customFormat="1">
      <c r="B282" s="25"/>
      <c r="E282" s="20" t="s">
        <v>2614</v>
      </c>
      <c r="Y282" s="28"/>
    </row>
    <row r="283" s="19" customFormat="1">
      <c r="B283" s="25"/>
      <c r="D283" s="20" t="s">
        <v>2500</v>
      </c>
      <c r="Y283" s="28"/>
    </row>
    <row r="284" s="19" customFormat="1">
      <c r="B284" s="25"/>
      <c r="C284" s="20" t="s">
        <v>2509</v>
      </c>
      <c r="Y284" s="28"/>
    </row>
    <row r="285" s="19" customFormat="1">
      <c r="B285" s="25"/>
      <c r="C285" s="20" t="s">
        <v>54</v>
      </c>
      <c r="Y285" s="28"/>
    </row>
    <row r="286" s="19" customFormat="1">
      <c r="B286" s="25"/>
      <c r="D286" s="20" t="s">
        <v>88</v>
      </c>
      <c r="Y286" s="28"/>
    </row>
    <row r="287" s="19" customFormat="1">
      <c r="B287" s="25"/>
      <c r="E287" s="20" t="s">
        <v>2358</v>
      </c>
      <c r="Y287" s="28"/>
    </row>
    <row r="288" s="19" customFormat="1">
      <c r="B288" s="25"/>
      <c r="E288" s="20" t="s">
        <v>2888</v>
      </c>
      <c r="Y288" s="28"/>
    </row>
    <row r="289" s="19" customFormat="1">
      <c r="B289" s="25"/>
      <c r="E289" s="20" t="s">
        <v>2360</v>
      </c>
      <c r="Y289" s="28"/>
    </row>
    <row r="290" s="19" customFormat="1">
      <c r="B290" s="25"/>
      <c r="E290" s="20" t="s">
        <v>2889</v>
      </c>
      <c r="Y290" s="28"/>
    </row>
    <row r="291" s="19" customFormat="1">
      <c r="B291" s="25"/>
      <c r="E291" s="20" t="s">
        <v>2890</v>
      </c>
      <c r="Y291" s="28"/>
    </row>
    <row r="292" s="19" customFormat="1">
      <c r="B292" s="25"/>
      <c r="E292" s="20" t="s">
        <v>2363</v>
      </c>
      <c r="Y292" s="28"/>
    </row>
    <row r="293" s="19" customFormat="1">
      <c r="B293" s="25"/>
      <c r="D293" s="20" t="s">
        <v>2364</v>
      </c>
      <c r="Y293" s="28"/>
    </row>
    <row r="294" s="19" customFormat="1">
      <c r="B294" s="25"/>
      <c r="D294" s="20" t="s">
        <v>90</v>
      </c>
      <c r="Y294" s="28"/>
    </row>
    <row r="295" s="19" customFormat="1">
      <c r="B295" s="25"/>
      <c r="E295" s="20" t="s">
        <v>2949</v>
      </c>
      <c r="Y295" s="28"/>
    </row>
    <row r="296" s="19" customFormat="1">
      <c r="B296" s="25"/>
      <c r="E296" s="20" t="s">
        <v>2950</v>
      </c>
      <c r="Y296" s="28"/>
    </row>
    <row r="297" s="19" customFormat="1">
      <c r="B297" s="25"/>
      <c r="E297" s="20" t="s">
        <v>2951</v>
      </c>
      <c r="Y297" s="28"/>
    </row>
    <row r="298" s="19" customFormat="1">
      <c r="B298" s="25"/>
      <c r="E298" s="20" t="s">
        <v>2367</v>
      </c>
      <c r="Y298" s="28"/>
    </row>
    <row r="299" s="19" customFormat="1">
      <c r="B299" s="25"/>
      <c r="E299" s="20" t="s">
        <v>2368</v>
      </c>
      <c r="Y299" s="28"/>
    </row>
    <row r="300" s="19" customFormat="1">
      <c r="B300" s="25"/>
      <c r="E300" s="20" t="s">
        <v>2369</v>
      </c>
      <c r="Y300" s="28"/>
    </row>
    <row r="301" s="19" customFormat="1">
      <c r="B301" s="25"/>
      <c r="E301" s="20" t="s">
        <v>2521</v>
      </c>
      <c r="Y301" s="28"/>
    </row>
    <row r="302" s="19" customFormat="1">
      <c r="B302" s="25"/>
      <c r="E302" s="20" t="s">
        <v>2894</v>
      </c>
      <c r="Y302" s="28"/>
    </row>
    <row r="303" s="19" customFormat="1">
      <c r="B303" s="25"/>
      <c r="E303" s="20" t="s">
        <v>2952</v>
      </c>
      <c r="Y303" s="28"/>
    </row>
    <row r="304" s="19" customFormat="1">
      <c r="B304" s="25"/>
      <c r="E304" s="20" t="s">
        <v>2522</v>
      </c>
      <c r="Y304" s="28"/>
    </row>
    <row r="305" s="19" customFormat="1">
      <c r="B305" s="25"/>
      <c r="E305" s="20" t="s">
        <v>2523</v>
      </c>
      <c r="Y305" s="28"/>
    </row>
    <row r="306" s="19" customFormat="1">
      <c r="B306" s="25"/>
      <c r="E306" s="20" t="s">
        <v>2953</v>
      </c>
      <c r="Y306" s="28"/>
    </row>
    <row r="307" s="19" customFormat="1">
      <c r="B307" s="25"/>
      <c r="E307" s="20" t="s">
        <v>2375</v>
      </c>
      <c r="Y307" s="28"/>
    </row>
    <row r="308" s="19" customFormat="1">
      <c r="B308" s="25"/>
      <c r="E308" s="20" t="s">
        <v>374</v>
      </c>
      <c r="Y308" s="28"/>
    </row>
    <row r="309" s="19" customFormat="1">
      <c r="B309" s="25"/>
      <c r="F309" s="20" t="s">
        <v>2376</v>
      </c>
      <c r="Y309" s="28"/>
    </row>
    <row r="310" s="19" customFormat="1">
      <c r="B310" s="25"/>
      <c r="F310" s="20" t="s">
        <v>2897</v>
      </c>
      <c r="Y310" s="28"/>
    </row>
    <row r="311" s="19" customFormat="1">
      <c r="B311" s="25"/>
      <c r="F311" s="20" t="s">
        <v>2624</v>
      </c>
      <c r="Y311" s="28"/>
    </row>
    <row r="312" s="19" customFormat="1">
      <c r="B312" s="25"/>
      <c r="F312" s="20" t="s">
        <v>2379</v>
      </c>
      <c r="Y312" s="28"/>
    </row>
    <row r="313" s="19" customFormat="1">
      <c r="B313" s="25"/>
      <c r="F313" s="20" t="s">
        <v>2380</v>
      </c>
      <c r="Y313" s="28"/>
    </row>
    <row r="314" s="19" customFormat="1">
      <c r="B314" s="25"/>
      <c r="F314" s="20" t="s">
        <v>2898</v>
      </c>
      <c r="Y314" s="28"/>
    </row>
    <row r="315" s="19" customFormat="1">
      <c r="B315" s="25"/>
      <c r="F315" s="20" t="s">
        <v>2526</v>
      </c>
      <c r="Y315" s="28"/>
    </row>
    <row r="316" s="19" customFormat="1">
      <c r="B316" s="25"/>
      <c r="F316" s="20" t="s">
        <v>2527</v>
      </c>
      <c r="Y316" s="28"/>
    </row>
    <row r="317" s="19" customFormat="1">
      <c r="B317" s="25"/>
      <c r="F317" s="20" t="s">
        <v>2384</v>
      </c>
      <c r="Y317" s="28"/>
    </row>
    <row r="318" s="19" customFormat="1">
      <c r="B318" s="25"/>
      <c r="F318" s="20" t="s">
        <v>2385</v>
      </c>
      <c r="Y318" s="28"/>
    </row>
    <row r="319" s="19" customFormat="1">
      <c r="B319" s="25"/>
      <c r="F319" s="20" t="s">
        <v>2386</v>
      </c>
      <c r="Y319" s="28"/>
    </row>
    <row r="320" s="19" customFormat="1">
      <c r="B320" s="25"/>
      <c r="E320" s="20" t="s">
        <v>2387</v>
      </c>
      <c r="Y320" s="28"/>
    </row>
    <row r="321" s="19" customFormat="1">
      <c r="B321" s="25"/>
      <c r="D321" s="20" t="s">
        <v>2388</v>
      </c>
      <c r="Y321" s="28"/>
    </row>
    <row r="322" s="19" customFormat="1">
      <c r="B322" s="25"/>
      <c r="D322" s="20" t="s">
        <v>96</v>
      </c>
      <c r="Y322" s="28"/>
    </row>
    <row r="323" s="19" customFormat="1">
      <c r="B323" s="25"/>
      <c r="E323" s="20" t="s">
        <v>2389</v>
      </c>
      <c r="Y323" s="28"/>
    </row>
    <row r="324" s="19" customFormat="1">
      <c r="B324" s="25"/>
      <c r="F324" s="20" t="s">
        <v>2390</v>
      </c>
      <c r="Y324" s="28"/>
    </row>
    <row r="325" s="19" customFormat="1">
      <c r="B325" s="25"/>
      <c r="F325" s="20" t="s">
        <v>2954</v>
      </c>
      <c r="Y325" s="28"/>
    </row>
    <row r="326" s="19" customFormat="1">
      <c r="B326" s="25"/>
      <c r="F326" s="20" t="s">
        <v>2529</v>
      </c>
      <c r="Y326" s="28"/>
    </row>
    <row r="327" s="19" customFormat="1">
      <c r="B327" s="25"/>
      <c r="F327" s="20" t="s">
        <v>2530</v>
      </c>
      <c r="Y327" s="28"/>
    </row>
    <row r="328" s="19" customFormat="1">
      <c r="B328" s="25"/>
      <c r="F328" s="20" t="s">
        <v>2531</v>
      </c>
      <c r="Y328" s="28"/>
    </row>
    <row r="329" s="19" customFormat="1">
      <c r="B329" s="25"/>
      <c r="F329" s="20" t="s">
        <v>2532</v>
      </c>
      <c r="Y329" s="28"/>
    </row>
    <row r="330" s="19" customFormat="1">
      <c r="B330" s="25"/>
      <c r="E330" s="20" t="s">
        <v>2397</v>
      </c>
      <c r="Y330" s="28"/>
    </row>
    <row r="331" s="19" customFormat="1">
      <c r="B331" s="25"/>
      <c r="D331" s="20" t="s">
        <v>2398</v>
      </c>
      <c r="Y331" s="28"/>
    </row>
    <row r="332" s="19" customFormat="1">
      <c r="B332" s="25"/>
      <c r="D332" s="20" t="s">
        <v>98</v>
      </c>
      <c r="Y332" s="28"/>
    </row>
    <row r="333" s="19" customFormat="1">
      <c r="B333" s="25"/>
      <c r="E333" s="20" t="s">
        <v>2399</v>
      </c>
      <c r="Y333" s="28"/>
    </row>
    <row r="334" s="19" customFormat="1">
      <c r="B334" s="25"/>
      <c r="E334" s="20" t="s">
        <v>2400</v>
      </c>
      <c r="Y334" s="28"/>
    </row>
    <row r="335" s="19" customFormat="1">
      <c r="B335" s="25"/>
      <c r="E335" s="20" t="s">
        <v>2401</v>
      </c>
      <c r="Y335" s="28"/>
    </row>
    <row r="336" s="19" customFormat="1">
      <c r="B336" s="25"/>
      <c r="E336" s="20" t="s">
        <v>2402</v>
      </c>
      <c r="Y336" s="28"/>
    </row>
    <row r="337" s="19" customFormat="1">
      <c r="B337" s="25"/>
      <c r="E337" s="20" t="s">
        <v>2403</v>
      </c>
      <c r="Y337" s="28"/>
    </row>
    <row r="338" s="19" customFormat="1">
      <c r="B338" s="25"/>
      <c r="E338" s="20" t="s">
        <v>2404</v>
      </c>
      <c r="Y338" s="28"/>
    </row>
    <row r="339" s="19" customFormat="1">
      <c r="B339" s="25"/>
      <c r="E339" s="20" t="s">
        <v>2533</v>
      </c>
      <c r="Y339" s="28"/>
    </row>
    <row r="340" s="19" customFormat="1">
      <c r="B340" s="25"/>
      <c r="E340" s="20" t="s">
        <v>2406</v>
      </c>
      <c r="Y340" s="28"/>
    </row>
    <row r="341" s="19" customFormat="1">
      <c r="B341" s="25"/>
      <c r="E341" s="20" t="s">
        <v>2407</v>
      </c>
      <c r="Y341" s="28"/>
    </row>
    <row r="342" s="19" customFormat="1">
      <c r="B342" s="25"/>
      <c r="E342" s="20" t="s">
        <v>2900</v>
      </c>
      <c r="Y342" s="28"/>
    </row>
    <row r="343" s="19" customFormat="1">
      <c r="B343" s="25"/>
      <c r="E343" s="20" t="s">
        <v>2409</v>
      </c>
      <c r="Y343" s="28"/>
    </row>
    <row r="344" s="19" customFormat="1">
      <c r="B344" s="25"/>
      <c r="E344" s="20" t="s">
        <v>2410</v>
      </c>
      <c r="Y344" s="28"/>
    </row>
    <row r="345" s="19" customFormat="1">
      <c r="B345" s="25"/>
      <c r="E345" s="20" t="s">
        <v>2534</v>
      </c>
      <c r="Y345" s="28"/>
    </row>
    <row r="346" s="19" customFormat="1">
      <c r="B346" s="25"/>
      <c r="E346" s="20" t="s">
        <v>2535</v>
      </c>
      <c r="Y346" s="28"/>
    </row>
    <row r="347" s="19" customFormat="1">
      <c r="B347" s="25"/>
      <c r="E347" s="20" t="s">
        <v>2536</v>
      </c>
      <c r="Y347" s="28"/>
    </row>
    <row r="348" s="19" customFormat="1">
      <c r="B348" s="25"/>
      <c r="E348" s="20" t="s">
        <v>2537</v>
      </c>
      <c r="Y348" s="28"/>
    </row>
    <row r="349" s="19" customFormat="1">
      <c r="B349" s="25"/>
      <c r="E349" s="20" t="s">
        <v>2538</v>
      </c>
      <c r="Y349" s="28"/>
    </row>
    <row r="350" s="19" customFormat="1">
      <c r="B350" s="25"/>
      <c r="E350" s="20" t="s">
        <v>2539</v>
      </c>
      <c r="Y350" s="28"/>
    </row>
    <row r="351" s="19" customFormat="1">
      <c r="B351" s="25"/>
      <c r="E351" s="20" t="s">
        <v>2540</v>
      </c>
      <c r="Y351" s="28"/>
    </row>
    <row r="352" s="19" customFormat="1">
      <c r="B352" s="25"/>
      <c r="E352" s="20" t="s">
        <v>2541</v>
      </c>
      <c r="Y352" s="28"/>
    </row>
    <row r="353" s="19" customFormat="1">
      <c r="B353" s="25"/>
      <c r="E353" s="20" t="s">
        <v>2542</v>
      </c>
      <c r="Y353" s="28"/>
    </row>
    <row r="354" s="19" customFormat="1">
      <c r="B354" s="25"/>
      <c r="E354" s="20" t="s">
        <v>2543</v>
      </c>
      <c r="Y354" s="28"/>
    </row>
    <row r="355" s="19" customFormat="1">
      <c r="B355" s="25"/>
      <c r="E355" s="20" t="s">
        <v>2544</v>
      </c>
      <c r="Y355" s="28"/>
    </row>
    <row r="356" s="19" customFormat="1">
      <c r="B356" s="25"/>
      <c r="E356" s="20" t="s">
        <v>2425</v>
      </c>
      <c r="Y356" s="28"/>
    </row>
    <row r="357" s="19" customFormat="1">
      <c r="B357" s="25"/>
      <c r="D357" s="20" t="s">
        <v>2426</v>
      </c>
      <c r="Y357" s="28"/>
    </row>
    <row r="358" s="19" customFormat="1">
      <c r="B358" s="25"/>
      <c r="D358" s="20" t="s">
        <v>108</v>
      </c>
      <c r="Y358" s="28"/>
    </row>
    <row r="359" s="19" customFormat="1">
      <c r="B359" s="25"/>
      <c r="E359" s="20" t="s">
        <v>2427</v>
      </c>
      <c r="Y359" s="28"/>
    </row>
    <row r="360" s="19" customFormat="1">
      <c r="B360" s="25"/>
      <c r="E360" s="20" t="s">
        <v>905</v>
      </c>
      <c r="Y360" s="28"/>
    </row>
    <row r="361" s="19" customFormat="1">
      <c r="B361" s="25"/>
      <c r="F361" s="20" t="s">
        <v>2428</v>
      </c>
      <c r="Y361" s="28"/>
    </row>
    <row r="362" s="19" customFormat="1">
      <c r="B362" s="25"/>
      <c r="F362" s="20" t="s">
        <v>2547</v>
      </c>
      <c r="Y362" s="28"/>
    </row>
    <row r="363" s="19" customFormat="1">
      <c r="B363" s="25"/>
      <c r="F363" s="20" t="s">
        <v>2548</v>
      </c>
      <c r="Y363" s="28"/>
    </row>
    <row r="364" s="19" customFormat="1">
      <c r="B364" s="25"/>
      <c r="F364" s="20" t="s">
        <v>2535</v>
      </c>
      <c r="Y364" s="28"/>
    </row>
    <row r="365" s="19" customFormat="1">
      <c r="B365" s="25"/>
      <c r="F365" s="20" t="s">
        <v>2549</v>
      </c>
      <c r="Y365" s="28"/>
    </row>
    <row r="366" s="19" customFormat="1">
      <c r="B366" s="25"/>
      <c r="F366" s="20" t="s">
        <v>2432</v>
      </c>
      <c r="Y366" s="28"/>
    </row>
    <row r="367" s="19" customFormat="1">
      <c r="B367" s="25"/>
      <c r="F367" s="20" t="s">
        <v>2433</v>
      </c>
      <c r="Y367" s="28"/>
    </row>
    <row r="368" s="19" customFormat="1">
      <c r="B368" s="25"/>
      <c r="F368" s="20" t="s">
        <v>2434</v>
      </c>
      <c r="Y368" s="28"/>
    </row>
    <row r="369" s="19" customFormat="1">
      <c r="B369" s="25"/>
      <c r="F369" s="20" t="s">
        <v>2550</v>
      </c>
      <c r="Y369" s="28"/>
    </row>
    <row r="370" s="19" customFormat="1">
      <c r="B370" s="25"/>
      <c r="F370" s="20" t="s">
        <v>2436</v>
      </c>
      <c r="Y370" s="28"/>
    </row>
    <row r="371" s="19" customFormat="1">
      <c r="B371" s="25"/>
      <c r="F371" s="20" t="s">
        <v>2437</v>
      </c>
      <c r="Y371" s="28"/>
    </row>
    <row r="372" s="19" customFormat="1">
      <c r="B372" s="25"/>
      <c r="F372" s="20" t="s">
        <v>2534</v>
      </c>
      <c r="Y372" s="28"/>
    </row>
    <row r="373" s="19" customFormat="1">
      <c r="B373" s="25"/>
      <c r="F373" s="20" t="s">
        <v>2537</v>
      </c>
      <c r="Y373" s="28"/>
    </row>
    <row r="374" s="19" customFormat="1">
      <c r="B374" s="25"/>
      <c r="F374" s="20" t="s">
        <v>2551</v>
      </c>
      <c r="Y374" s="28"/>
    </row>
    <row r="375" s="19" customFormat="1">
      <c r="B375" s="25"/>
      <c r="F375" s="20" t="s">
        <v>2439</v>
      </c>
      <c r="Y375" s="28"/>
    </row>
    <row r="376" s="19" customFormat="1">
      <c r="B376" s="25"/>
      <c r="E376" s="20" t="s">
        <v>2440</v>
      </c>
      <c r="Y376" s="28"/>
    </row>
    <row r="377" s="19" customFormat="1">
      <c r="B377" s="25"/>
      <c r="E377" s="20" t="s">
        <v>905</v>
      </c>
      <c r="Y377" s="28"/>
    </row>
    <row r="378" s="19" customFormat="1">
      <c r="B378" s="25"/>
      <c r="F378" s="20" t="s">
        <v>2428</v>
      </c>
      <c r="Y378" s="28"/>
    </row>
    <row r="379" s="19" customFormat="1">
      <c r="B379" s="25"/>
      <c r="F379" s="20" t="s">
        <v>2552</v>
      </c>
      <c r="Y379" s="28"/>
    </row>
    <row r="380" s="19" customFormat="1">
      <c r="B380" s="25"/>
      <c r="F380" s="20" t="s">
        <v>2553</v>
      </c>
      <c r="Y380" s="28"/>
    </row>
    <row r="381" s="19" customFormat="1">
      <c r="B381" s="25"/>
      <c r="F381" s="20" t="s">
        <v>2554</v>
      </c>
      <c r="Y381" s="28"/>
    </row>
    <row r="382" s="19" customFormat="1">
      <c r="B382" s="25"/>
      <c r="F382" s="20" t="s">
        <v>2555</v>
      </c>
      <c r="Y382" s="28"/>
    </row>
    <row r="383" s="19" customFormat="1">
      <c r="B383" s="25"/>
      <c r="F383" s="20" t="s">
        <v>2432</v>
      </c>
      <c r="Y383" s="28"/>
    </row>
    <row r="384" s="19" customFormat="1">
      <c r="B384" s="25"/>
      <c r="F384" s="20" t="s">
        <v>2556</v>
      </c>
      <c r="Y384" s="28"/>
    </row>
    <row r="385" s="19" customFormat="1">
      <c r="B385" s="25"/>
      <c r="F385" s="20" t="s">
        <v>2434</v>
      </c>
      <c r="Y385" s="28"/>
    </row>
    <row r="386" s="19" customFormat="1">
      <c r="B386" s="25"/>
      <c r="F386" s="20" t="s">
        <v>2550</v>
      </c>
      <c r="Y386" s="28"/>
    </row>
    <row r="387" s="19" customFormat="1">
      <c r="B387" s="25"/>
      <c r="F387" s="20" t="s">
        <v>2436</v>
      </c>
      <c r="Y387" s="28"/>
    </row>
    <row r="388" s="19" customFormat="1">
      <c r="B388" s="25"/>
      <c r="F388" s="20" t="s">
        <v>2437</v>
      </c>
      <c r="Y388" s="28"/>
    </row>
    <row r="389" s="19" customFormat="1">
      <c r="B389" s="25"/>
      <c r="F389" s="20" t="s">
        <v>2534</v>
      </c>
      <c r="Y389" s="28"/>
    </row>
    <row r="390" s="19" customFormat="1">
      <c r="B390" s="25"/>
      <c r="F390" s="20" t="s">
        <v>2557</v>
      </c>
      <c r="Y390" s="28"/>
    </row>
    <row r="391" s="19" customFormat="1">
      <c r="B391" s="25"/>
      <c r="F391" s="20" t="s">
        <v>2558</v>
      </c>
      <c r="Y391" s="28"/>
    </row>
    <row r="392" s="19" customFormat="1">
      <c r="B392" s="25"/>
      <c r="F392" s="20" t="s">
        <v>2559</v>
      </c>
      <c r="Y392" s="28"/>
    </row>
    <row r="393" s="19" customFormat="1">
      <c r="B393" s="25"/>
      <c r="F393" s="20" t="s">
        <v>2955</v>
      </c>
      <c r="Y393" s="28"/>
    </row>
    <row r="394" s="19" customFormat="1">
      <c r="B394" s="25"/>
      <c r="E394" s="20" t="s">
        <v>2440</v>
      </c>
      <c r="Y394" s="28"/>
    </row>
    <row r="395" s="19" customFormat="1">
      <c r="B395" s="25"/>
      <c r="E395" s="20" t="s">
        <v>905</v>
      </c>
      <c r="Y395" s="28"/>
    </row>
    <row r="396" s="19" customFormat="1">
      <c r="B396" s="25"/>
      <c r="F396" s="20" t="s">
        <v>2561</v>
      </c>
      <c r="Y396" s="28"/>
    </row>
    <row r="397" s="19" customFormat="1">
      <c r="B397" s="25"/>
      <c r="F397" s="20" t="s">
        <v>2444</v>
      </c>
      <c r="Y397" s="28"/>
    </row>
    <row r="398" s="19" customFormat="1">
      <c r="B398" s="25"/>
      <c r="E398" s="20" t="s">
        <v>2440</v>
      </c>
      <c r="Y398" s="28"/>
    </row>
    <row r="399" s="19" customFormat="1">
      <c r="B399" s="25"/>
      <c r="D399" s="20" t="s">
        <v>2445</v>
      </c>
      <c r="Y399" s="28"/>
    </row>
    <row r="400" s="19" customFormat="1">
      <c r="B400" s="25"/>
      <c r="D400" s="20" t="s">
        <v>118</v>
      </c>
      <c r="Y400" s="28"/>
    </row>
    <row r="401" s="19" customFormat="1">
      <c r="B401" s="25"/>
      <c r="E401" s="20" t="s">
        <v>2926</v>
      </c>
      <c r="Y401" s="28"/>
    </row>
    <row r="402" s="19" customFormat="1">
      <c r="B402" s="25"/>
      <c r="E402" s="20" t="s">
        <v>2927</v>
      </c>
      <c r="Y402" s="28"/>
    </row>
    <row r="403" s="19" customFormat="1">
      <c r="B403" s="25"/>
      <c r="E403" s="20" t="s">
        <v>2928</v>
      </c>
      <c r="Y403" s="28"/>
    </row>
    <row r="404" s="19" customFormat="1">
      <c r="B404" s="25"/>
      <c r="E404" s="20" t="s">
        <v>2929</v>
      </c>
      <c r="Y404" s="28"/>
    </row>
    <row r="405" s="19" customFormat="1">
      <c r="B405" s="25"/>
      <c r="E405" s="20" t="s">
        <v>2956</v>
      </c>
      <c r="Y405" s="28"/>
    </row>
    <row r="406" s="19" customFormat="1">
      <c r="B406" s="25"/>
      <c r="E406" s="20" t="s">
        <v>2957</v>
      </c>
      <c r="Y406" s="28"/>
    </row>
    <row r="407" s="19" customFormat="1">
      <c r="B407" s="25"/>
      <c r="E407" s="20" t="s">
        <v>2932</v>
      </c>
      <c r="Y407" s="28"/>
    </row>
    <row r="408" s="19" customFormat="1">
      <c r="B408" s="25"/>
      <c r="E408" s="20" t="s">
        <v>2958</v>
      </c>
      <c r="Y408" s="28"/>
    </row>
    <row r="409" s="19" customFormat="1">
      <c r="B409" s="25"/>
      <c r="E409" s="20" t="s">
        <v>2959</v>
      </c>
      <c r="Y409" s="28"/>
    </row>
    <row r="410" s="19" customFormat="1">
      <c r="B410" s="25"/>
      <c r="E410" s="20" t="s">
        <v>2575</v>
      </c>
      <c r="Y410" s="28"/>
    </row>
    <row r="411" s="19" customFormat="1">
      <c r="B411" s="25"/>
      <c r="D411" s="20" t="s">
        <v>2938</v>
      </c>
      <c r="Y411" s="28"/>
    </row>
    <row r="412" s="19" customFormat="1">
      <c r="B412" s="25"/>
      <c r="D412" s="20" t="s">
        <v>122</v>
      </c>
      <c r="Y412" s="28"/>
    </row>
    <row r="413" s="19" customFormat="1">
      <c r="B413" s="25"/>
      <c r="E413" s="20" t="s">
        <v>2457</v>
      </c>
      <c r="Y413" s="28"/>
    </row>
    <row r="414" s="19" customFormat="1">
      <c r="B414" s="25"/>
      <c r="F414" s="20" t="s">
        <v>2458</v>
      </c>
      <c r="Y414" s="28"/>
    </row>
    <row r="415" s="19" customFormat="1">
      <c r="B415" s="25"/>
      <c r="F415" s="20" t="s">
        <v>2960</v>
      </c>
      <c r="Y415" s="28"/>
    </row>
    <row r="416" s="19" customFormat="1">
      <c r="B416" s="25"/>
      <c r="E416" s="20" t="s">
        <v>2460</v>
      </c>
      <c r="Y416" s="28"/>
    </row>
    <row r="417" s="19" customFormat="1">
      <c r="B417" s="25"/>
      <c r="D417" s="20" t="s">
        <v>2461</v>
      </c>
      <c r="Y417" s="28"/>
    </row>
    <row r="418" s="19" customFormat="1">
      <c r="B418" s="25"/>
      <c r="D418" s="20" t="s">
        <v>126</v>
      </c>
      <c r="Y418" s="28"/>
    </row>
    <row r="419" s="19" customFormat="1">
      <c r="B419" s="25"/>
      <c r="E419" s="20" t="s">
        <v>2462</v>
      </c>
      <c r="Y419" s="28"/>
    </row>
    <row r="420" s="19" customFormat="1">
      <c r="B420" s="25"/>
      <c r="F420" s="20" t="s">
        <v>2955</v>
      </c>
      <c r="Y420" s="28"/>
    </row>
    <row r="421" s="19" customFormat="1">
      <c r="B421" s="25"/>
      <c r="F421" s="20" t="s">
        <v>2478</v>
      </c>
      <c r="Y421" s="28"/>
    </row>
    <row r="422" s="19" customFormat="1">
      <c r="B422" s="25"/>
      <c r="F422" s="20" t="s">
        <v>2464</v>
      </c>
      <c r="Y422" s="28"/>
    </row>
    <row r="423" s="19" customFormat="1">
      <c r="B423" s="25"/>
      <c r="F423" s="20" t="s">
        <v>2579</v>
      </c>
      <c r="Y423" s="28"/>
    </row>
    <row r="424" s="19" customFormat="1">
      <c r="B424" s="25"/>
      <c r="F424" s="20" t="s">
        <v>2580</v>
      </c>
      <c r="Y424" s="28"/>
    </row>
    <row r="425" s="19" customFormat="1">
      <c r="B425" s="25"/>
      <c r="F425" s="20" t="s">
        <v>2581</v>
      </c>
      <c r="Y425" s="28"/>
    </row>
    <row r="426" s="19" customFormat="1">
      <c r="B426" s="25"/>
      <c r="F426" s="20" t="s">
        <v>2468</v>
      </c>
      <c r="Y426" s="28"/>
    </row>
    <row r="427" s="19" customFormat="1">
      <c r="B427" s="25"/>
      <c r="F427" s="20" t="s">
        <v>2582</v>
      </c>
      <c r="Y427" s="28"/>
    </row>
    <row r="428" s="19" customFormat="1">
      <c r="B428" s="25"/>
      <c r="F428" s="20" t="s">
        <v>2583</v>
      </c>
      <c r="Y428" s="28"/>
    </row>
    <row r="429" s="19" customFormat="1">
      <c r="B429" s="25"/>
      <c r="F429" s="20" t="s">
        <v>2584</v>
      </c>
      <c r="Y429" s="28"/>
    </row>
    <row r="430" s="19" customFormat="1">
      <c r="B430" s="25"/>
      <c r="F430" s="20" t="s">
        <v>2472</v>
      </c>
      <c r="Y430" s="28"/>
    </row>
    <row r="431" s="19" customFormat="1">
      <c r="B431" s="25"/>
      <c r="F431" s="20" t="s">
        <v>2585</v>
      </c>
      <c r="Y431" s="28"/>
    </row>
    <row r="432" s="19" customFormat="1">
      <c r="B432" s="25"/>
      <c r="F432" s="20" t="s">
        <v>2586</v>
      </c>
      <c r="Y432" s="28"/>
    </row>
    <row r="433" s="19" customFormat="1">
      <c r="B433" s="25"/>
      <c r="F433" s="20" t="s">
        <v>2587</v>
      </c>
      <c r="Y433" s="28"/>
    </row>
    <row r="434" s="19" customFormat="1">
      <c r="B434" s="25"/>
      <c r="F434" s="20" t="s">
        <v>2476</v>
      </c>
      <c r="Y434" s="28"/>
    </row>
    <row r="435" s="19" customFormat="1">
      <c r="B435" s="25"/>
      <c r="E435" s="20" t="s">
        <v>2477</v>
      </c>
      <c r="Y435" s="28"/>
    </row>
    <row r="436" s="19" customFormat="1">
      <c r="B436" s="25"/>
      <c r="E436" s="20" t="s">
        <v>2462</v>
      </c>
      <c r="Y436" s="28"/>
    </row>
    <row r="437" s="19" customFormat="1">
      <c r="B437" s="25"/>
      <c r="F437" s="20" t="s">
        <v>2955</v>
      </c>
      <c r="Y437" s="28"/>
    </row>
    <row r="438" s="19" customFormat="1">
      <c r="B438" s="25"/>
      <c r="F438" s="20" t="s">
        <v>2502</v>
      </c>
      <c r="Y438" s="28"/>
    </row>
    <row r="439" s="19" customFormat="1">
      <c r="B439" s="25"/>
      <c r="F439" s="20" t="s">
        <v>2464</v>
      </c>
      <c r="Y439" s="28"/>
    </row>
    <row r="440" s="19" customFormat="1">
      <c r="B440" s="25"/>
      <c r="F440" s="20" t="s">
        <v>2465</v>
      </c>
      <c r="Y440" s="28"/>
    </row>
    <row r="441" s="19" customFormat="1">
      <c r="B441" s="25"/>
      <c r="F441" s="20" t="s">
        <v>2580</v>
      </c>
      <c r="Y441" s="28"/>
    </row>
    <row r="442" s="19" customFormat="1">
      <c r="B442" s="25"/>
      <c r="F442" s="20" t="s">
        <v>2581</v>
      </c>
      <c r="Y442" s="28"/>
    </row>
    <row r="443" s="19" customFormat="1">
      <c r="B443" s="25"/>
      <c r="F443" s="20" t="s">
        <v>2468</v>
      </c>
      <c r="Y443" s="28"/>
    </row>
    <row r="444" s="19" customFormat="1">
      <c r="B444" s="25"/>
      <c r="F444" s="20" t="s">
        <v>2582</v>
      </c>
      <c r="Y444" s="28"/>
    </row>
    <row r="445" s="19" customFormat="1">
      <c r="B445" s="25"/>
      <c r="F445" s="20" t="s">
        <v>2583</v>
      </c>
      <c r="Y445" s="28"/>
    </row>
    <row r="446" s="19" customFormat="1">
      <c r="B446" s="25"/>
      <c r="F446" s="20" t="s">
        <v>2588</v>
      </c>
      <c r="Y446" s="28"/>
    </row>
    <row r="447" s="19" customFormat="1">
      <c r="B447" s="25"/>
      <c r="F447" s="20" t="s">
        <v>2589</v>
      </c>
      <c r="Y447" s="28"/>
    </row>
    <row r="448" s="19" customFormat="1">
      <c r="B448" s="25"/>
      <c r="F448" s="20" t="s">
        <v>2585</v>
      </c>
      <c r="Y448" s="28"/>
    </row>
    <row r="449" s="19" customFormat="1">
      <c r="B449" s="25"/>
      <c r="F449" s="20" t="s">
        <v>2586</v>
      </c>
      <c r="Y449" s="28"/>
    </row>
    <row r="450" s="19" customFormat="1">
      <c r="B450" s="25"/>
      <c r="F450" s="20" t="s">
        <v>2587</v>
      </c>
      <c r="Y450" s="28"/>
    </row>
    <row r="451" s="19" customFormat="1">
      <c r="B451" s="25"/>
      <c r="F451" s="20" t="s">
        <v>2590</v>
      </c>
      <c r="Y451" s="28"/>
    </row>
    <row r="452" s="19" customFormat="1">
      <c r="B452" s="25"/>
      <c r="E452" s="20" t="s">
        <v>2477</v>
      </c>
      <c r="Y452" s="28"/>
    </row>
    <row r="453" s="19" customFormat="1">
      <c r="B453" s="25"/>
      <c r="E453" s="20" t="s">
        <v>2462</v>
      </c>
      <c r="Y453" s="28"/>
    </row>
    <row r="454" s="19" customFormat="1">
      <c r="B454" s="25"/>
      <c r="F454" s="20" t="s">
        <v>2955</v>
      </c>
      <c r="Y454" s="28"/>
    </row>
    <row r="455" s="19" customFormat="1">
      <c r="B455" s="25"/>
      <c r="F455" s="20" t="s">
        <v>2463</v>
      </c>
      <c r="Y455" s="28"/>
    </row>
    <row r="456" s="19" customFormat="1">
      <c r="B456" s="25"/>
      <c r="F456" s="20" t="s">
        <v>2464</v>
      </c>
      <c r="Y456" s="28"/>
    </row>
    <row r="457" s="19" customFormat="1">
      <c r="B457" s="25"/>
      <c r="F457" s="20" t="s">
        <v>2465</v>
      </c>
      <c r="Y457" s="28"/>
    </row>
    <row r="458" s="19" customFormat="1">
      <c r="B458" s="25"/>
      <c r="F458" s="20" t="s">
        <v>2580</v>
      </c>
      <c r="Y458" s="28"/>
    </row>
    <row r="459" s="19" customFormat="1">
      <c r="B459" s="25"/>
      <c r="F459" s="20" t="s">
        <v>2581</v>
      </c>
      <c r="Y459" s="28"/>
    </row>
    <row r="460" s="19" customFormat="1">
      <c r="B460" s="25"/>
      <c r="F460" s="20" t="s">
        <v>2468</v>
      </c>
      <c r="Y460" s="28"/>
    </row>
    <row r="461" s="19" customFormat="1">
      <c r="B461" s="25"/>
      <c r="F461" s="20" t="s">
        <v>2582</v>
      </c>
      <c r="Y461" s="28"/>
    </row>
    <row r="462" s="19" customFormat="1">
      <c r="B462" s="25"/>
      <c r="F462" s="20" t="s">
        <v>2583</v>
      </c>
      <c r="Y462" s="28"/>
    </row>
    <row r="463" s="19" customFormat="1">
      <c r="B463" s="25"/>
      <c r="F463" s="20" t="s">
        <v>2588</v>
      </c>
      <c r="Y463" s="28"/>
    </row>
    <row r="464" s="19" customFormat="1">
      <c r="B464" s="25"/>
      <c r="F464" s="20" t="s">
        <v>2472</v>
      </c>
      <c r="Y464" s="28"/>
    </row>
    <row r="465" s="19" customFormat="1">
      <c r="B465" s="25"/>
      <c r="F465" s="20" t="s">
        <v>2585</v>
      </c>
      <c r="Y465" s="28"/>
    </row>
    <row r="466" s="19" customFormat="1">
      <c r="B466" s="25"/>
      <c r="F466" s="20" t="s">
        <v>2586</v>
      </c>
      <c r="Y466" s="28"/>
    </row>
    <row r="467" s="19" customFormat="1">
      <c r="B467" s="25"/>
      <c r="F467" s="20" t="s">
        <v>2591</v>
      </c>
      <c r="Y467" s="28"/>
    </row>
    <row r="468" s="19" customFormat="1">
      <c r="B468" s="25"/>
      <c r="F468" s="20" t="s">
        <v>2476</v>
      </c>
      <c r="Y468" s="28"/>
    </row>
    <row r="469" s="19" customFormat="1">
      <c r="B469" s="25"/>
      <c r="E469" s="20" t="s">
        <v>2477</v>
      </c>
      <c r="Y469" s="28"/>
    </row>
    <row r="470" s="19" customFormat="1">
      <c r="B470" s="25"/>
      <c r="E470" s="20" t="s">
        <v>2462</v>
      </c>
      <c r="Y470" s="28"/>
    </row>
    <row r="471" s="19" customFormat="1">
      <c r="B471" s="25"/>
      <c r="F471" s="20" t="s">
        <v>2961</v>
      </c>
      <c r="Y471" s="28"/>
    </row>
    <row r="472" s="19" customFormat="1">
      <c r="B472" s="25"/>
      <c r="F472" s="20" t="s">
        <v>2478</v>
      </c>
      <c r="Y472" s="28"/>
    </row>
    <row r="473" s="19" customFormat="1">
      <c r="B473" s="25"/>
      <c r="F473" s="20" t="s">
        <v>2464</v>
      </c>
      <c r="Y473" s="28"/>
    </row>
    <row r="474" s="19" customFormat="1">
      <c r="B474" s="25"/>
      <c r="F474" s="20" t="s">
        <v>2579</v>
      </c>
      <c r="Y474" s="28"/>
    </row>
    <row r="475" s="19" customFormat="1">
      <c r="B475" s="25"/>
      <c r="F475" s="20" t="s">
        <v>2580</v>
      </c>
      <c r="Y475" s="28"/>
    </row>
    <row r="476" s="19" customFormat="1">
      <c r="B476" s="25"/>
      <c r="F476" s="20" t="s">
        <v>2581</v>
      </c>
      <c r="Y476" s="28"/>
    </row>
    <row r="477" s="19" customFormat="1">
      <c r="B477" s="25"/>
      <c r="F477" s="20" t="s">
        <v>2468</v>
      </c>
      <c r="Y477" s="28"/>
    </row>
    <row r="478" s="19" customFormat="1">
      <c r="B478" s="25"/>
      <c r="F478" s="20" t="s">
        <v>2582</v>
      </c>
      <c r="Y478" s="28"/>
    </row>
    <row r="479" s="19" customFormat="1">
      <c r="B479" s="25"/>
      <c r="F479" s="20" t="s">
        <v>2583</v>
      </c>
      <c r="Y479" s="28"/>
    </row>
    <row r="480" s="19" customFormat="1">
      <c r="B480" s="25"/>
      <c r="F480" s="20" t="s">
        <v>2584</v>
      </c>
      <c r="Y480" s="28"/>
    </row>
    <row r="481" s="19" customFormat="1">
      <c r="B481" s="25"/>
      <c r="F481" s="20" t="s">
        <v>2472</v>
      </c>
      <c r="Y481" s="28"/>
    </row>
    <row r="482" s="19" customFormat="1">
      <c r="B482" s="25"/>
      <c r="F482" s="20" t="s">
        <v>2585</v>
      </c>
      <c r="Y482" s="28"/>
    </row>
    <row r="483" s="19" customFormat="1">
      <c r="B483" s="25"/>
      <c r="F483" s="20" t="s">
        <v>2586</v>
      </c>
      <c r="Y483" s="28"/>
    </row>
    <row r="484" s="19" customFormat="1">
      <c r="B484" s="25"/>
      <c r="F484" s="20" t="s">
        <v>2591</v>
      </c>
      <c r="Y484" s="28"/>
    </row>
    <row r="485" s="19" customFormat="1">
      <c r="B485" s="25"/>
      <c r="F485" s="20" t="s">
        <v>2590</v>
      </c>
      <c r="Y485" s="28"/>
    </row>
    <row r="486" s="19" customFormat="1">
      <c r="B486" s="25"/>
      <c r="E486" s="20" t="s">
        <v>2477</v>
      </c>
      <c r="Y486" s="28"/>
    </row>
    <row r="487" s="19" customFormat="1">
      <c r="B487" s="25"/>
      <c r="E487" s="20" t="s">
        <v>2462</v>
      </c>
      <c r="Y487" s="28"/>
    </row>
    <row r="488" s="19" customFormat="1">
      <c r="B488" s="25"/>
      <c r="F488" s="20" t="s">
        <v>2961</v>
      </c>
      <c r="Y488" s="28"/>
    </row>
    <row r="489" s="19" customFormat="1">
      <c r="B489" s="25"/>
      <c r="F489" s="20" t="s">
        <v>2502</v>
      </c>
      <c r="Y489" s="28"/>
    </row>
    <row r="490" s="19" customFormat="1">
      <c r="B490" s="25"/>
      <c r="F490" s="20" t="s">
        <v>2593</v>
      </c>
      <c r="Y490" s="28"/>
    </row>
    <row r="491" s="19" customFormat="1">
      <c r="B491" s="25"/>
      <c r="F491" s="20" t="s">
        <v>2579</v>
      </c>
      <c r="Y491" s="28"/>
    </row>
    <row r="492" s="19" customFormat="1">
      <c r="B492" s="25"/>
      <c r="F492" s="20" t="s">
        <v>2594</v>
      </c>
      <c r="Y492" s="28"/>
    </row>
    <row r="493" s="19" customFormat="1">
      <c r="B493" s="25"/>
      <c r="F493" s="20" t="s">
        <v>2467</v>
      </c>
      <c r="Y493" s="28"/>
    </row>
    <row r="494" s="19" customFormat="1">
      <c r="B494" s="25"/>
      <c r="F494" s="20" t="s">
        <v>2468</v>
      </c>
      <c r="Y494" s="28"/>
    </row>
    <row r="495" s="19" customFormat="1">
      <c r="B495" s="25"/>
      <c r="F495" s="20" t="s">
        <v>2469</v>
      </c>
      <c r="Y495" s="28"/>
    </row>
    <row r="496" s="19" customFormat="1">
      <c r="B496" s="25"/>
      <c r="F496" s="20" t="s">
        <v>2470</v>
      </c>
      <c r="Y496" s="28"/>
    </row>
    <row r="497" s="19" customFormat="1">
      <c r="B497" s="25"/>
      <c r="F497" s="20" t="s">
        <v>2595</v>
      </c>
      <c r="Y497" s="28"/>
    </row>
    <row r="498" s="19" customFormat="1">
      <c r="B498" s="25"/>
      <c r="F498" s="20" t="s">
        <v>2596</v>
      </c>
      <c r="Y498" s="28"/>
    </row>
    <row r="499" s="19" customFormat="1">
      <c r="B499" s="25"/>
      <c r="F499" s="20" t="s">
        <v>2597</v>
      </c>
      <c r="Y499" s="28"/>
    </row>
    <row r="500" s="19" customFormat="1">
      <c r="B500" s="25"/>
      <c r="F500" s="20" t="s">
        <v>2586</v>
      </c>
      <c r="Y500" s="28"/>
    </row>
    <row r="501" s="19" customFormat="1">
      <c r="B501" s="25"/>
      <c r="F501" s="20" t="s">
        <v>2587</v>
      </c>
      <c r="Y501" s="28"/>
    </row>
    <row r="502" s="19" customFormat="1">
      <c r="B502" s="25"/>
      <c r="F502" s="20" t="s">
        <v>2476</v>
      </c>
      <c r="Y502" s="28"/>
    </row>
    <row r="503" s="19" customFormat="1">
      <c r="B503" s="25"/>
      <c r="E503" s="20" t="s">
        <v>2477</v>
      </c>
      <c r="Y503" s="28"/>
    </row>
    <row r="504" s="19" customFormat="1">
      <c r="B504" s="25"/>
      <c r="E504" s="20" t="s">
        <v>2462</v>
      </c>
      <c r="Y504" s="28"/>
    </row>
    <row r="505" s="19" customFormat="1">
      <c r="B505" s="25"/>
      <c r="F505" s="20" t="s">
        <v>2961</v>
      </c>
      <c r="Y505" s="28"/>
    </row>
    <row r="506" s="19" customFormat="1">
      <c r="B506" s="25"/>
      <c r="F506" s="20" t="s">
        <v>2463</v>
      </c>
      <c r="Y506" s="28"/>
    </row>
    <row r="507" s="19" customFormat="1">
      <c r="B507" s="25"/>
      <c r="F507" s="20" t="s">
        <v>2593</v>
      </c>
      <c r="Y507" s="28"/>
    </row>
    <row r="508" s="19" customFormat="1">
      <c r="B508" s="25"/>
      <c r="F508" s="20" t="s">
        <v>2579</v>
      </c>
      <c r="Y508" s="28"/>
    </row>
    <row r="509" s="19" customFormat="1">
      <c r="B509" s="25"/>
      <c r="F509" s="20" t="s">
        <v>2594</v>
      </c>
      <c r="Y509" s="28"/>
    </row>
    <row r="510" s="19" customFormat="1">
      <c r="B510" s="25"/>
      <c r="F510" s="20" t="s">
        <v>2467</v>
      </c>
      <c r="Y510" s="28"/>
    </row>
    <row r="511" s="19" customFormat="1">
      <c r="B511" s="25"/>
      <c r="F511" s="20" t="s">
        <v>2468</v>
      </c>
      <c r="Y511" s="28"/>
    </row>
    <row r="512" s="19" customFormat="1">
      <c r="B512" s="25"/>
      <c r="F512" s="20" t="s">
        <v>2469</v>
      </c>
      <c r="Y512" s="28"/>
    </row>
    <row r="513" s="19" customFormat="1">
      <c r="B513" s="25"/>
      <c r="F513" s="20" t="s">
        <v>2470</v>
      </c>
      <c r="Y513" s="28"/>
    </row>
    <row r="514" s="19" customFormat="1">
      <c r="B514" s="25"/>
      <c r="F514" s="20" t="s">
        <v>2595</v>
      </c>
      <c r="Y514" s="28"/>
    </row>
    <row r="515" s="19" customFormat="1">
      <c r="B515" s="25"/>
      <c r="F515" s="20" t="s">
        <v>2598</v>
      </c>
      <c r="Y515" s="28"/>
    </row>
    <row r="516" s="19" customFormat="1">
      <c r="B516" s="25"/>
      <c r="F516" s="20" t="s">
        <v>2597</v>
      </c>
      <c r="Y516" s="28"/>
    </row>
    <row r="517" s="19" customFormat="1">
      <c r="B517" s="25"/>
      <c r="F517" s="20" t="s">
        <v>2586</v>
      </c>
      <c r="Y517" s="28"/>
    </row>
    <row r="518" s="19" customFormat="1">
      <c r="B518" s="25"/>
      <c r="F518" s="20" t="s">
        <v>2591</v>
      </c>
      <c r="Y518" s="28"/>
    </row>
    <row r="519" s="19" customFormat="1">
      <c r="B519" s="25"/>
      <c r="F519" s="20" t="s">
        <v>2476</v>
      </c>
      <c r="Y519" s="28"/>
    </row>
    <row r="520" s="19" customFormat="1">
      <c r="B520" s="25"/>
      <c r="E520" s="20" t="s">
        <v>2477</v>
      </c>
      <c r="Y520" s="28"/>
    </row>
    <row r="521" s="19" customFormat="1">
      <c r="B521" s="25"/>
      <c r="D521" s="20" t="s">
        <v>2479</v>
      </c>
      <c r="Y521" s="28"/>
    </row>
    <row r="522" s="19" customFormat="1">
      <c r="B522" s="25"/>
      <c r="D522" s="20" t="s">
        <v>130</v>
      </c>
      <c r="Y522" s="28"/>
    </row>
    <row r="523" s="19" customFormat="1">
      <c r="B523" s="25"/>
      <c r="E523" s="20" t="s">
        <v>2493</v>
      </c>
      <c r="Y523" s="28"/>
    </row>
    <row r="524" s="19" customFormat="1">
      <c r="B524" s="25"/>
      <c r="F524" s="20" t="s">
        <v>2962</v>
      </c>
      <c r="Y524" s="28"/>
    </row>
    <row r="525" s="19" customFormat="1">
      <c r="B525" s="25"/>
      <c r="F525" s="20" t="s">
        <v>2600</v>
      </c>
      <c r="Y525" s="28"/>
    </row>
    <row r="526" s="19" customFormat="1">
      <c r="B526" s="25"/>
      <c r="E526" s="20" t="s">
        <v>2497</v>
      </c>
      <c r="Y526" s="28"/>
    </row>
    <row r="527" s="19" customFormat="1">
      <c r="B527" s="25"/>
      <c r="E527" s="20" t="s">
        <v>2493</v>
      </c>
      <c r="Y527" s="28"/>
    </row>
    <row r="528" s="19" customFormat="1">
      <c r="B528" s="25"/>
      <c r="F528" s="20" t="s">
        <v>2963</v>
      </c>
      <c r="Y528" s="28"/>
    </row>
    <row r="529" s="19" customFormat="1">
      <c r="B529" s="25"/>
      <c r="F529" s="20" t="s">
        <v>2964</v>
      </c>
      <c r="Y529" s="28"/>
    </row>
    <row r="530" s="19" customFormat="1">
      <c r="B530" s="25"/>
      <c r="F530" s="20" t="s">
        <v>2603</v>
      </c>
      <c r="Y530" s="28"/>
    </row>
    <row r="531" s="19" customFormat="1">
      <c r="B531" s="25"/>
      <c r="E531" s="20" t="s">
        <v>2497</v>
      </c>
      <c r="Y531" s="28"/>
    </row>
    <row r="532" s="19" customFormat="1">
      <c r="B532" s="25"/>
      <c r="E532" s="20" t="s">
        <v>2493</v>
      </c>
      <c r="Y532" s="28"/>
    </row>
    <row r="533" s="19" customFormat="1">
      <c r="B533" s="25"/>
      <c r="F533" s="20" t="s">
        <v>2965</v>
      </c>
      <c r="Y533" s="28"/>
    </row>
    <row r="534" s="19" customFormat="1">
      <c r="B534" s="25"/>
      <c r="F534" s="20" t="s">
        <v>2605</v>
      </c>
      <c r="Y534" s="28"/>
    </row>
    <row r="535" s="19" customFormat="1">
      <c r="B535" s="25"/>
      <c r="E535" s="20" t="s">
        <v>2497</v>
      </c>
      <c r="Y535" s="28"/>
    </row>
    <row r="536" s="19" customFormat="1">
      <c r="B536" s="25"/>
      <c r="E536" s="20" t="s">
        <v>2493</v>
      </c>
      <c r="Y536" s="28"/>
    </row>
    <row r="537" s="19" customFormat="1">
      <c r="B537" s="25"/>
      <c r="F537" s="20" t="s">
        <v>2966</v>
      </c>
      <c r="Y537" s="28"/>
    </row>
    <row r="538" s="19" customFormat="1">
      <c r="B538" s="25"/>
      <c r="F538" s="20" t="s">
        <v>2967</v>
      </c>
      <c r="Y538" s="28"/>
    </row>
    <row r="539" s="19" customFormat="1">
      <c r="B539" s="25"/>
      <c r="F539" s="20" t="s">
        <v>2608</v>
      </c>
      <c r="Y539" s="28"/>
    </row>
    <row r="540" s="19" customFormat="1">
      <c r="B540" s="25"/>
      <c r="E540" s="20" t="s">
        <v>2497</v>
      </c>
      <c r="Y540" s="28"/>
    </row>
    <row r="541" s="19" customFormat="1">
      <c r="B541" s="25"/>
      <c r="E541" s="20" t="s">
        <v>2493</v>
      </c>
      <c r="Y541" s="28"/>
    </row>
    <row r="542" s="19" customFormat="1">
      <c r="B542" s="25"/>
      <c r="F542" s="20" t="s">
        <v>2968</v>
      </c>
      <c r="Y542" s="28"/>
    </row>
    <row r="543" s="19" customFormat="1">
      <c r="B543" s="25"/>
      <c r="F543" s="20" t="s">
        <v>2969</v>
      </c>
      <c r="Y543" s="28"/>
    </row>
    <row r="544" s="19" customFormat="1">
      <c r="B544" s="25"/>
      <c r="F544" s="20" t="s">
        <v>2611</v>
      </c>
      <c r="Y544" s="28"/>
    </row>
    <row r="545" s="19" customFormat="1">
      <c r="B545" s="25"/>
      <c r="E545" s="20" t="s">
        <v>2497</v>
      </c>
      <c r="Y545" s="28"/>
    </row>
    <row r="546" s="19" customFormat="1">
      <c r="B546" s="25"/>
      <c r="D546" s="20" t="s">
        <v>2498</v>
      </c>
      <c r="Y546" s="28"/>
    </row>
    <row r="547" s="19" customFormat="1">
      <c r="B547" s="25"/>
      <c r="D547" s="20" t="s">
        <v>132</v>
      </c>
      <c r="Y547" s="28"/>
    </row>
    <row r="548" s="19" customFormat="1">
      <c r="B548" s="25"/>
      <c r="E548" s="20" t="s">
        <v>2612</v>
      </c>
      <c r="Y548" s="28"/>
    </row>
    <row r="549" s="19" customFormat="1">
      <c r="B549" s="25"/>
      <c r="E549" s="20" t="s">
        <v>2613</v>
      </c>
      <c r="Y549" s="28"/>
    </row>
    <row r="550" s="19" customFormat="1">
      <c r="B550" s="25"/>
      <c r="E550" s="20" t="s">
        <v>2614</v>
      </c>
      <c r="Y550" s="28"/>
    </row>
    <row r="551" s="19" customFormat="1">
      <c r="B551" s="25"/>
      <c r="D551" s="20" t="s">
        <v>2500</v>
      </c>
      <c r="Y551" s="28"/>
    </row>
    <row r="552" s="19" customFormat="1">
      <c r="B552" s="25"/>
      <c r="C552" s="20" t="s">
        <v>2509</v>
      </c>
      <c r="Y552" s="28"/>
    </row>
    <row r="553" s="19" customFormat="1">
      <c r="B553" s="26" t="s">
        <v>2510</v>
      </c>
      <c r="C553" s="22"/>
      <c r="D553" s="22"/>
      <c r="E553" s="22"/>
      <c r="F553" s="22"/>
      <c r="G553" s="22"/>
      <c r="H553" s="22"/>
      <c r="I553" s="22"/>
      <c r="J553" s="22"/>
      <c r="K553" s="22"/>
      <c r="L553" s="22"/>
      <c r="M553" s="22"/>
      <c r="N553" s="22"/>
      <c r="O553" s="22"/>
      <c r="P553" s="22"/>
      <c r="Q553" s="22"/>
      <c r="R553" s="22"/>
      <c r="S553" s="22"/>
      <c r="T553" s="22"/>
      <c r="U553" s="22"/>
      <c r="V553" s="22"/>
      <c r="W553" s="22"/>
      <c r="X553" s="22"/>
      <c r="Y553" s="29"/>
    </row>
    <row r="554"/>
  </sheetData>
  <mergeCells>
    <mergeCell ref="A1:AD1"/>
    <mergeCell ref="B5:U5"/>
    <mergeCell ref="B6:U6"/>
    <mergeCell ref="B7:U7"/>
    <mergeCell ref="C8:V8"/>
    <mergeCell ref="C9:V9"/>
    <mergeCell ref="D10:W10"/>
    <mergeCell ref="D11:W11"/>
    <mergeCell ref="D12:W12"/>
    <mergeCell ref="D13:W13"/>
    <mergeCell ref="D14:W14"/>
    <mergeCell ref="C15:V15"/>
    <mergeCell ref="C16:V16"/>
    <mergeCell ref="D17:W17"/>
    <mergeCell ref="E18:X18"/>
    <mergeCell ref="E19:X19"/>
    <mergeCell ref="E20:X20"/>
    <mergeCell ref="E21:X21"/>
    <mergeCell ref="E22:X22"/>
    <mergeCell ref="E23:X23"/>
    <mergeCell ref="D24:W24"/>
    <mergeCell ref="D25:W25"/>
    <mergeCell ref="E26:X26"/>
    <mergeCell ref="E27:X27"/>
    <mergeCell ref="E28:X28"/>
    <mergeCell ref="E29:X29"/>
    <mergeCell ref="E30:X30"/>
    <mergeCell ref="E31:X31"/>
    <mergeCell ref="E32:X32"/>
    <mergeCell ref="E33:X33"/>
    <mergeCell ref="E34:X34"/>
    <mergeCell ref="E35:X35"/>
    <mergeCell ref="E36:X36"/>
    <mergeCell ref="E37:X37"/>
    <mergeCell ref="E38:X38"/>
    <mergeCell ref="F39:Y39"/>
    <mergeCell ref="F40:Y40"/>
    <mergeCell ref="F41:Y41"/>
    <mergeCell ref="F42:Y42"/>
    <mergeCell ref="F43:Y43"/>
    <mergeCell ref="F44:Y44"/>
    <mergeCell ref="F45:Y45"/>
    <mergeCell ref="F46:Y46"/>
    <mergeCell ref="F47:Y47"/>
    <mergeCell ref="F48:Y48"/>
    <mergeCell ref="F49:Y49"/>
    <mergeCell ref="E50:X50"/>
    <mergeCell ref="D51:W51"/>
    <mergeCell ref="D52:W52"/>
    <mergeCell ref="E53:X53"/>
    <mergeCell ref="F54:Y54"/>
    <mergeCell ref="F55:Y55"/>
    <mergeCell ref="F56:Y56"/>
    <mergeCell ref="F57:Y57"/>
    <mergeCell ref="F58:Y58"/>
    <mergeCell ref="F59:Y59"/>
    <mergeCell ref="E60:X60"/>
    <mergeCell ref="D61:W61"/>
    <mergeCell ref="D62:W62"/>
    <mergeCell ref="E63:X63"/>
    <mergeCell ref="E64:X64"/>
    <mergeCell ref="E65:X65"/>
    <mergeCell ref="E66:X66"/>
    <mergeCell ref="E67:X67"/>
    <mergeCell ref="E68:X68"/>
    <mergeCell ref="E69:X69"/>
    <mergeCell ref="E70:X70"/>
    <mergeCell ref="E71:X71"/>
    <mergeCell ref="E72:X72"/>
    <mergeCell ref="E73:X73"/>
    <mergeCell ref="E74:X74"/>
    <mergeCell ref="E75:X75"/>
    <mergeCell ref="E76:X76"/>
    <mergeCell ref="E77:X77"/>
    <mergeCell ref="E78:X78"/>
    <mergeCell ref="E79:X79"/>
    <mergeCell ref="E80:X80"/>
    <mergeCell ref="E81:X81"/>
    <mergeCell ref="E82:X82"/>
    <mergeCell ref="E83:X83"/>
    <mergeCell ref="E84:X84"/>
    <mergeCell ref="E85:X85"/>
    <mergeCell ref="D86:W86"/>
    <mergeCell ref="D87:W87"/>
    <mergeCell ref="E88:X88"/>
    <mergeCell ref="E89:X89"/>
    <mergeCell ref="F90:Y90"/>
    <mergeCell ref="F91:Y91"/>
    <mergeCell ref="F92:Y92"/>
    <mergeCell ref="F93:Y93"/>
    <mergeCell ref="F94:Y94"/>
    <mergeCell ref="F95:Y95"/>
    <mergeCell ref="F96:Y96"/>
    <mergeCell ref="F97:Y97"/>
    <mergeCell ref="F98:Y98"/>
    <mergeCell ref="F99:Y99"/>
    <mergeCell ref="F100:Y100"/>
    <mergeCell ref="F101:Y101"/>
    <mergeCell ref="F102:Y102"/>
    <mergeCell ref="F103:Y103"/>
    <mergeCell ref="F104:Y104"/>
    <mergeCell ref="E105:X105"/>
    <mergeCell ref="E106:X106"/>
    <mergeCell ref="F107:Y107"/>
    <mergeCell ref="F108:Y108"/>
    <mergeCell ref="F109:Y109"/>
    <mergeCell ref="F110:Y110"/>
    <mergeCell ref="F111:Y111"/>
    <mergeCell ref="F112:Y112"/>
    <mergeCell ref="F113:Y113"/>
    <mergeCell ref="F114:Y114"/>
    <mergeCell ref="F115:Y115"/>
    <mergeCell ref="F116:Y116"/>
    <mergeCell ref="F117:Y117"/>
    <mergeCell ref="F118:Y118"/>
    <mergeCell ref="F119:Y119"/>
    <mergeCell ref="F120:Y120"/>
    <mergeCell ref="F121:Y121"/>
    <mergeCell ref="F122:Y122"/>
    <mergeCell ref="E123:X123"/>
    <mergeCell ref="E124:X124"/>
    <mergeCell ref="F125:Y125"/>
    <mergeCell ref="F126:Y126"/>
    <mergeCell ref="E127:X127"/>
    <mergeCell ref="D128:W128"/>
    <mergeCell ref="D129:W129"/>
    <mergeCell ref="E130:X130"/>
    <mergeCell ref="E131:X131"/>
    <mergeCell ref="E132:X132"/>
    <mergeCell ref="E133:X133"/>
    <mergeCell ref="E134:X134"/>
    <mergeCell ref="E135:X135"/>
    <mergeCell ref="E136:X136"/>
    <mergeCell ref="E137:X137"/>
    <mergeCell ref="E138:X138"/>
    <mergeCell ref="E139:X139"/>
    <mergeCell ref="E140:X140"/>
    <mergeCell ref="E141:X141"/>
    <mergeCell ref="E142:X142"/>
    <mergeCell ref="D143:W143"/>
    <mergeCell ref="D144:W144"/>
    <mergeCell ref="E145:X145"/>
    <mergeCell ref="F146:Y146"/>
    <mergeCell ref="F147:Y147"/>
    <mergeCell ref="E148:X148"/>
    <mergeCell ref="D149:W149"/>
    <mergeCell ref="D150:W150"/>
    <mergeCell ref="E151:X151"/>
    <mergeCell ref="F152:Y152"/>
    <mergeCell ref="F153:Y153"/>
    <mergeCell ref="F154:Y154"/>
    <mergeCell ref="F155:Y155"/>
    <mergeCell ref="F156:Y156"/>
    <mergeCell ref="F157:Y157"/>
    <mergeCell ref="F158:Y158"/>
    <mergeCell ref="F159:Y159"/>
    <mergeCell ref="F160:Y160"/>
    <mergeCell ref="F161:Y161"/>
    <mergeCell ref="F162:Y162"/>
    <mergeCell ref="F163:Y163"/>
    <mergeCell ref="F164:Y164"/>
    <mergeCell ref="F165:Y165"/>
    <mergeCell ref="F166:Y166"/>
    <mergeCell ref="E167:X167"/>
    <mergeCell ref="E168:X168"/>
    <mergeCell ref="F169:Y169"/>
    <mergeCell ref="F170:Y170"/>
    <mergeCell ref="F171:Y171"/>
    <mergeCell ref="F172:Y172"/>
    <mergeCell ref="F173:Y173"/>
    <mergeCell ref="F174:Y174"/>
    <mergeCell ref="F175:Y175"/>
    <mergeCell ref="F176:Y176"/>
    <mergeCell ref="F177:Y177"/>
    <mergeCell ref="F178:Y178"/>
    <mergeCell ref="F179:Y179"/>
    <mergeCell ref="F180:Y180"/>
    <mergeCell ref="F181:Y181"/>
    <mergeCell ref="F182:Y182"/>
    <mergeCell ref="F183:Y183"/>
    <mergeCell ref="E184:X184"/>
    <mergeCell ref="E185:X185"/>
    <mergeCell ref="F186:Y186"/>
    <mergeCell ref="F187:Y187"/>
    <mergeCell ref="F188:Y188"/>
    <mergeCell ref="F189:Y189"/>
    <mergeCell ref="F190:Y190"/>
    <mergeCell ref="F191:Y191"/>
    <mergeCell ref="F192:Y192"/>
    <mergeCell ref="F193:Y193"/>
    <mergeCell ref="F194:Y194"/>
    <mergeCell ref="F195:Y195"/>
    <mergeCell ref="F196:Y196"/>
    <mergeCell ref="F197:Y197"/>
    <mergeCell ref="F198:Y198"/>
    <mergeCell ref="F199:Y199"/>
    <mergeCell ref="F200:Y200"/>
    <mergeCell ref="E201:X201"/>
    <mergeCell ref="E202:X202"/>
    <mergeCell ref="F203:Y203"/>
    <mergeCell ref="F204:Y204"/>
    <mergeCell ref="F205:Y205"/>
    <mergeCell ref="F206:Y206"/>
    <mergeCell ref="F207:Y207"/>
    <mergeCell ref="F208:Y208"/>
    <mergeCell ref="F209:Y209"/>
    <mergeCell ref="F210:Y210"/>
    <mergeCell ref="F211:Y211"/>
    <mergeCell ref="F212:Y212"/>
    <mergeCell ref="F213:Y213"/>
    <mergeCell ref="F214:Y214"/>
    <mergeCell ref="F215:Y215"/>
    <mergeCell ref="F216:Y216"/>
    <mergeCell ref="F217:Y217"/>
    <mergeCell ref="E218:X218"/>
    <mergeCell ref="E219:X219"/>
    <mergeCell ref="F220:Y220"/>
    <mergeCell ref="F221:Y221"/>
    <mergeCell ref="F222:Y222"/>
    <mergeCell ref="F223:Y223"/>
    <mergeCell ref="F224:Y224"/>
    <mergeCell ref="F225:Y225"/>
    <mergeCell ref="F226:Y226"/>
    <mergeCell ref="F227:Y227"/>
    <mergeCell ref="F228:Y228"/>
    <mergeCell ref="F229:Y229"/>
    <mergeCell ref="F230:Y230"/>
    <mergeCell ref="F231:Y231"/>
    <mergeCell ref="F232:Y232"/>
    <mergeCell ref="F233:Y233"/>
    <mergeCell ref="F234:Y234"/>
    <mergeCell ref="E235:X235"/>
    <mergeCell ref="E236:X236"/>
    <mergeCell ref="F237:Y237"/>
    <mergeCell ref="F238:Y238"/>
    <mergeCell ref="F239:Y239"/>
    <mergeCell ref="F240:Y240"/>
    <mergeCell ref="F241:Y241"/>
    <mergeCell ref="F242:Y242"/>
    <mergeCell ref="F243:Y243"/>
    <mergeCell ref="F244:Y244"/>
    <mergeCell ref="F245:Y245"/>
    <mergeCell ref="F246:Y246"/>
    <mergeCell ref="F247:Y247"/>
    <mergeCell ref="F248:Y248"/>
    <mergeCell ref="F249:Y249"/>
    <mergeCell ref="F250:Y250"/>
    <mergeCell ref="F251:Y251"/>
    <mergeCell ref="E252:X252"/>
    <mergeCell ref="D253:W253"/>
    <mergeCell ref="D254:W254"/>
    <mergeCell ref="E255:X255"/>
    <mergeCell ref="F256:Y256"/>
    <mergeCell ref="F257:Y257"/>
    <mergeCell ref="E258:X258"/>
    <mergeCell ref="E259:X259"/>
    <mergeCell ref="F260:Y260"/>
    <mergeCell ref="F261:Y261"/>
    <mergeCell ref="F262:Y262"/>
    <mergeCell ref="E263:X263"/>
    <mergeCell ref="E264:X264"/>
    <mergeCell ref="F265:Y265"/>
    <mergeCell ref="F266:Y266"/>
    <mergeCell ref="E267:X267"/>
    <mergeCell ref="E268:X268"/>
    <mergeCell ref="F269:Y269"/>
    <mergeCell ref="F270:Y270"/>
    <mergeCell ref="F271:Y271"/>
    <mergeCell ref="E272:X272"/>
    <mergeCell ref="E273:X273"/>
    <mergeCell ref="F274:Y274"/>
    <mergeCell ref="F275:Y275"/>
    <mergeCell ref="F276:Y276"/>
    <mergeCell ref="E277:X277"/>
    <mergeCell ref="D278:W278"/>
    <mergeCell ref="D279:W279"/>
    <mergeCell ref="E280:X280"/>
    <mergeCell ref="E281:X281"/>
    <mergeCell ref="E282:X282"/>
    <mergeCell ref="D283:W283"/>
    <mergeCell ref="C284:V284"/>
    <mergeCell ref="C285:V285"/>
    <mergeCell ref="D286:W286"/>
    <mergeCell ref="E287:X287"/>
    <mergeCell ref="E288:X288"/>
    <mergeCell ref="E289:X289"/>
    <mergeCell ref="E290:X290"/>
    <mergeCell ref="E291:X291"/>
    <mergeCell ref="E292:X292"/>
    <mergeCell ref="D293:W293"/>
    <mergeCell ref="D294:W294"/>
    <mergeCell ref="E295:X295"/>
    <mergeCell ref="E296:X296"/>
    <mergeCell ref="E297:X297"/>
    <mergeCell ref="E298:X298"/>
    <mergeCell ref="E299:X299"/>
    <mergeCell ref="E300:X300"/>
    <mergeCell ref="E301:X301"/>
    <mergeCell ref="E302:X302"/>
    <mergeCell ref="E303:X303"/>
    <mergeCell ref="E304:X304"/>
    <mergeCell ref="E305:X305"/>
    <mergeCell ref="E306:X306"/>
    <mergeCell ref="E307:X307"/>
    <mergeCell ref="E308:X308"/>
    <mergeCell ref="F309:Y309"/>
    <mergeCell ref="F310:Y310"/>
    <mergeCell ref="F311:Y311"/>
    <mergeCell ref="F312:Y312"/>
    <mergeCell ref="F313:Y313"/>
    <mergeCell ref="F314:Y314"/>
    <mergeCell ref="F315:Y315"/>
    <mergeCell ref="F316:Y316"/>
    <mergeCell ref="F317:Y317"/>
    <mergeCell ref="F318:Y318"/>
    <mergeCell ref="F319:Y319"/>
    <mergeCell ref="E320:X320"/>
    <mergeCell ref="D321:W321"/>
    <mergeCell ref="D322:W322"/>
    <mergeCell ref="E323:X323"/>
    <mergeCell ref="F324:Y324"/>
    <mergeCell ref="F325:Y325"/>
    <mergeCell ref="F326:Y326"/>
    <mergeCell ref="F327:Y327"/>
    <mergeCell ref="F328:Y328"/>
    <mergeCell ref="F329:Y329"/>
    <mergeCell ref="E330:X330"/>
    <mergeCell ref="D331:W331"/>
    <mergeCell ref="D332:W332"/>
    <mergeCell ref="E333:X333"/>
    <mergeCell ref="E334:X334"/>
    <mergeCell ref="E335:X335"/>
    <mergeCell ref="E336:X336"/>
    <mergeCell ref="E337:X337"/>
    <mergeCell ref="E338:X338"/>
    <mergeCell ref="E339:X339"/>
    <mergeCell ref="E340:X340"/>
    <mergeCell ref="E341:X341"/>
    <mergeCell ref="E342:X342"/>
    <mergeCell ref="E343:X343"/>
    <mergeCell ref="E344:X344"/>
    <mergeCell ref="E345:X345"/>
    <mergeCell ref="E346:X346"/>
    <mergeCell ref="E347:X347"/>
    <mergeCell ref="E348:X348"/>
    <mergeCell ref="E349:X349"/>
    <mergeCell ref="E350:X350"/>
    <mergeCell ref="E351:X351"/>
    <mergeCell ref="E352:X352"/>
    <mergeCell ref="E353:X353"/>
    <mergeCell ref="E354:X354"/>
    <mergeCell ref="E355:X355"/>
    <mergeCell ref="E356:X356"/>
    <mergeCell ref="D357:W357"/>
    <mergeCell ref="D358:W358"/>
    <mergeCell ref="E359:X359"/>
    <mergeCell ref="E360:X360"/>
    <mergeCell ref="F361:Y361"/>
    <mergeCell ref="F362:Y362"/>
    <mergeCell ref="F363:Y363"/>
    <mergeCell ref="F364:Y364"/>
    <mergeCell ref="F365:Y365"/>
    <mergeCell ref="F366:Y366"/>
    <mergeCell ref="F367:Y367"/>
    <mergeCell ref="F368:Y368"/>
    <mergeCell ref="F369:Y369"/>
    <mergeCell ref="F370:Y370"/>
    <mergeCell ref="F371:Y371"/>
    <mergeCell ref="F372:Y372"/>
    <mergeCell ref="F373:Y373"/>
    <mergeCell ref="F374:Y374"/>
    <mergeCell ref="F375:Y375"/>
    <mergeCell ref="E376:X376"/>
    <mergeCell ref="E377:X377"/>
    <mergeCell ref="F378:Y378"/>
    <mergeCell ref="F379:Y379"/>
    <mergeCell ref="F380:Y380"/>
    <mergeCell ref="F381:Y381"/>
    <mergeCell ref="F382:Y382"/>
    <mergeCell ref="F383:Y383"/>
    <mergeCell ref="F384:Y384"/>
    <mergeCell ref="F385:Y385"/>
    <mergeCell ref="F386:Y386"/>
    <mergeCell ref="F387:Y387"/>
    <mergeCell ref="F388:Y388"/>
    <mergeCell ref="F389:Y389"/>
    <mergeCell ref="F390:Y390"/>
    <mergeCell ref="F391:Y391"/>
    <mergeCell ref="F392:Y392"/>
    <mergeCell ref="F393:Y393"/>
    <mergeCell ref="E394:X394"/>
    <mergeCell ref="E395:X395"/>
    <mergeCell ref="F396:Y396"/>
    <mergeCell ref="F397:Y397"/>
    <mergeCell ref="E398:X398"/>
    <mergeCell ref="D399:W399"/>
    <mergeCell ref="D400:W400"/>
    <mergeCell ref="E401:X401"/>
    <mergeCell ref="E402:X402"/>
    <mergeCell ref="E403:X403"/>
    <mergeCell ref="E404:X404"/>
    <mergeCell ref="E405:X405"/>
    <mergeCell ref="E406:X406"/>
    <mergeCell ref="E407:X407"/>
    <mergeCell ref="E408:X408"/>
    <mergeCell ref="E409:X409"/>
    <mergeCell ref="E410:X410"/>
    <mergeCell ref="D411:W411"/>
    <mergeCell ref="D412:W412"/>
    <mergeCell ref="E413:X413"/>
    <mergeCell ref="F414:Y414"/>
    <mergeCell ref="F415:Y415"/>
    <mergeCell ref="E416:X416"/>
    <mergeCell ref="D417:W417"/>
    <mergeCell ref="D418:W418"/>
    <mergeCell ref="E419:X419"/>
    <mergeCell ref="F420:Y420"/>
    <mergeCell ref="F421:Y421"/>
    <mergeCell ref="F422:Y422"/>
    <mergeCell ref="F423:Y423"/>
    <mergeCell ref="F424:Y424"/>
    <mergeCell ref="F425:Y425"/>
    <mergeCell ref="F426:Y426"/>
    <mergeCell ref="F427:Y427"/>
    <mergeCell ref="F428:Y428"/>
    <mergeCell ref="F429:Y429"/>
    <mergeCell ref="F430:Y430"/>
    <mergeCell ref="F431:Y431"/>
    <mergeCell ref="F432:Y432"/>
    <mergeCell ref="F433:Y433"/>
    <mergeCell ref="F434:Y434"/>
    <mergeCell ref="E435:X435"/>
    <mergeCell ref="E436:X436"/>
    <mergeCell ref="F437:Y437"/>
    <mergeCell ref="F438:Y438"/>
    <mergeCell ref="F439:Y439"/>
    <mergeCell ref="F440:Y440"/>
    <mergeCell ref="F441:Y441"/>
    <mergeCell ref="F442:Y442"/>
    <mergeCell ref="F443:Y443"/>
    <mergeCell ref="F444:Y444"/>
    <mergeCell ref="F445:Y445"/>
    <mergeCell ref="F446:Y446"/>
    <mergeCell ref="F447:Y447"/>
    <mergeCell ref="F448:Y448"/>
    <mergeCell ref="F449:Y449"/>
    <mergeCell ref="F450:Y450"/>
    <mergeCell ref="F451:Y451"/>
    <mergeCell ref="E452:X452"/>
    <mergeCell ref="E453:X453"/>
    <mergeCell ref="F454:Y454"/>
    <mergeCell ref="F455:Y455"/>
    <mergeCell ref="F456:Y456"/>
    <mergeCell ref="F457:Y457"/>
    <mergeCell ref="F458:Y458"/>
    <mergeCell ref="F459:Y459"/>
    <mergeCell ref="F460:Y460"/>
    <mergeCell ref="F461:Y461"/>
    <mergeCell ref="F462:Y462"/>
    <mergeCell ref="F463:Y463"/>
    <mergeCell ref="F464:Y464"/>
    <mergeCell ref="F465:Y465"/>
    <mergeCell ref="F466:Y466"/>
    <mergeCell ref="F467:Y467"/>
    <mergeCell ref="F468:Y468"/>
    <mergeCell ref="E469:X469"/>
    <mergeCell ref="E470:X470"/>
    <mergeCell ref="F471:Y471"/>
    <mergeCell ref="F472:Y472"/>
    <mergeCell ref="F473:Y473"/>
    <mergeCell ref="F474:Y474"/>
    <mergeCell ref="F475:Y475"/>
    <mergeCell ref="F476:Y476"/>
    <mergeCell ref="F477:Y477"/>
    <mergeCell ref="F478:Y478"/>
    <mergeCell ref="F479:Y479"/>
    <mergeCell ref="F480:Y480"/>
    <mergeCell ref="F481:Y481"/>
    <mergeCell ref="F482:Y482"/>
    <mergeCell ref="F483:Y483"/>
    <mergeCell ref="F484:Y484"/>
    <mergeCell ref="F485:Y485"/>
    <mergeCell ref="E486:X486"/>
    <mergeCell ref="E487:X487"/>
    <mergeCell ref="F488:Y488"/>
    <mergeCell ref="F489:Y489"/>
    <mergeCell ref="F490:Y490"/>
    <mergeCell ref="F491:Y491"/>
    <mergeCell ref="F492:Y492"/>
    <mergeCell ref="F493:Y493"/>
    <mergeCell ref="F494:Y494"/>
    <mergeCell ref="F495:Y495"/>
    <mergeCell ref="F496:Y496"/>
    <mergeCell ref="F497:Y497"/>
    <mergeCell ref="F498:Y498"/>
    <mergeCell ref="F499:Y499"/>
    <mergeCell ref="F500:Y500"/>
    <mergeCell ref="F501:Y501"/>
    <mergeCell ref="F502:Y502"/>
    <mergeCell ref="E503:X503"/>
    <mergeCell ref="E504:X504"/>
    <mergeCell ref="F505:Y505"/>
    <mergeCell ref="F506:Y506"/>
    <mergeCell ref="F507:Y507"/>
    <mergeCell ref="F508:Y508"/>
    <mergeCell ref="F509:Y509"/>
    <mergeCell ref="F510:Y510"/>
    <mergeCell ref="F511:Y511"/>
    <mergeCell ref="F512:Y512"/>
    <mergeCell ref="F513:Y513"/>
    <mergeCell ref="F514:Y514"/>
    <mergeCell ref="F515:Y515"/>
    <mergeCell ref="F516:Y516"/>
    <mergeCell ref="F517:Y517"/>
    <mergeCell ref="F518:Y518"/>
    <mergeCell ref="F519:Y519"/>
    <mergeCell ref="E520:X520"/>
    <mergeCell ref="D521:W521"/>
    <mergeCell ref="D522:W522"/>
    <mergeCell ref="E523:X523"/>
    <mergeCell ref="F524:Y524"/>
    <mergeCell ref="F525:Y525"/>
    <mergeCell ref="E526:X526"/>
    <mergeCell ref="E527:X527"/>
    <mergeCell ref="F528:Y528"/>
    <mergeCell ref="F529:Y529"/>
    <mergeCell ref="F530:Y530"/>
    <mergeCell ref="E531:X531"/>
    <mergeCell ref="E532:X532"/>
    <mergeCell ref="F533:Y533"/>
    <mergeCell ref="F534:Y534"/>
    <mergeCell ref="E535:X535"/>
    <mergeCell ref="E536:X536"/>
    <mergeCell ref="F537:Y537"/>
    <mergeCell ref="F538:Y538"/>
    <mergeCell ref="F539:Y539"/>
    <mergeCell ref="E540:X540"/>
    <mergeCell ref="E541:X541"/>
    <mergeCell ref="F542:Y542"/>
    <mergeCell ref="F543:Y543"/>
    <mergeCell ref="F544:Y544"/>
    <mergeCell ref="E545:X545"/>
    <mergeCell ref="D546:W546"/>
    <mergeCell ref="D547:W547"/>
    <mergeCell ref="E548:X548"/>
    <mergeCell ref="E549:X549"/>
    <mergeCell ref="E550:X550"/>
    <mergeCell ref="D551:W551"/>
    <mergeCell ref="C552:V552"/>
    <mergeCell ref="B553:U553"/>
  </mergeCells>
  <headerFooter/>
</worksheet>
</file>

<file path=docProps/app.xml><?xml version="1.0" encoding="utf-8"?>
<Properties xmlns:vt="http://schemas.openxmlformats.org/officeDocument/2006/docPropsVTypes" xmlns="http://schemas.openxmlformats.org/officeDocument/2006/extended-properties">
  <Company>Otimo Data AB</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Otimo Data AB</dc:creator>
  <dc:title>SIR XML Dokumentation 5.2 revision 25</dc:title>
</cp:coreProperties>
</file>

<file path=docProps/custom.xml><?xml version="1.0" encoding="utf-8"?>
<Properties xmlns:vt="http://schemas.openxmlformats.org/officeDocument/2006/docPropsVTypes" xmlns="http://schemas.openxmlformats.org/officeDocument/2006/custom-properties"/>
</file>