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tyles+xml" PartName="/xl/styles.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Innehåll" sheetId="1" r:id="rId1"/>
    <sheet name="Json-dokumentation" sheetId="2" r:id="rId2"/>
    <sheet name="Ändringshistorik" sheetId="3" r:id="rId3"/>
    <sheet name="Exempel 1" sheetId="4" r:id="rId5"/>
    <sheet name="Exempel 2" sheetId="5" r:id="rId6"/>
    <sheet name="Exempel 3" sheetId="6" r:id="rId7"/>
    <sheet name="Exempel 4" sheetId="7" r:id="rId8"/>
    <sheet name="Exempel AvlidenPåIVA2020" sheetId="8" r:id="rId9"/>
    <sheet name="Exempel Omvårdnadsdokumentation" sheetId="9" r:id="rId10"/>
  </sheets>
  <calcPr fullCalcOnLoad="1"/>
</workbook>
</file>

<file path=xl/sharedStrings.xml><?xml version="1.0" encoding="utf-8"?>
<sst xmlns="http://schemas.openxmlformats.org/spreadsheetml/2006/main" count="2695" uniqueCount="2695">
  <si>
    <t xml:space="preserve">SIR Json Dokumentation version 5.2 revision 23                                                                                 Skapad: 2023-03-14 13:28</t>
  </si>
  <si>
    <t xml:space="preserve">Inrapportering av intensivvårds-data för SIR
Huvud för hela JSON-filen.</t>
  </si>
  <si>
    <t>Beskrivning av filens informationens innehåll</t>
  </si>
  <si>
    <t>Information om ett vårdtillfälle</t>
  </si>
  <si>
    <t>Data om patienten</t>
  </si>
  <si>
    <t>Data om Vården för ett vårdtillfälle</t>
  </si>
  <si>
    <t xml:space="preserve">Huvudgrupp för operationskoder som omfattar koder för operationer utförda före vårdtillfället på IVA.
Operationer som skett under vårdtillfället skickas in under rubriken Åtgärder.</t>
  </si>
  <si>
    <t xml:space="preserve">AvståAvbrytaBehandling (förgångare till Behandlingsstrategi)
Kan rapporteras för vårdtillfällen inskrivna from 2007-05-31 tom 2013-12-31.
Fram till 2009-01-01 kunde version 1 rapporteras. Den har vi inte tagit hänsyn till.
Endast ett protokoll för behandlingsstrategi får anges för ett vårdtillfälle.
Man kan alltså inte ange både AvståAvbrytaBehandling och Behandlingsstrategi.</t>
  </si>
  <si>
    <t xml:space="preserve">Behandlingsstrategi
Kan rapporteras för vårdtillfällen inskrivna from 2013-01-01.
Endast ett protokoll för behandlingsstrategi får anges för ett vårdtillfälle.
Man kan alltså inte ange både AvståAvbrytaBehandling och Behandlingsstrategi.</t>
  </si>
  <si>
    <t xml:space="preserve">Riskbedömning SAPS3
Kan anges om Vårdtyp är IVA eller TIVA. Anges endast för patienter ≥ 16 år.</t>
  </si>
  <si>
    <t>IntensivvårdsHiggins, kan anges endast om Vårdtyp=”TIVA”</t>
  </si>
  <si>
    <t xml:space="preserve">Clinical Frailty Scale (CFS-9)
CFS kan anges för vårdtyperna IVA och TIVA
Frailty scale registreras som något av värdena 1-9.
SIR rekommenderar att frailty registreras från 16 års ålder
Vid valideringsnivå 'Alltid' ska alltid Bedömning eller Bortfallsorsak anges.</t>
  </si>
  <si>
    <t>Paediatric Index of Mortality. Version 2 (PIM2)</t>
  </si>
  <si>
    <t>Paediatric Index of Mortality. Version 3 (PIM3)</t>
  </si>
  <si>
    <t xml:space="preserve">Upprepas inom vårdtillfället för varje dygn
”In SOFA” och ”Ut SOFA” måste anges på alla vårdtillfällen. ”Daglig SOFA” måste anges för alla vårdtillfällen som passerar 00:00 minst en gång och att vårdtillfället är 5 timmar eller längre.Varje daglig SOFA som enligt riktlinjen ska finnas, ska vara med i filen.
Kan endast anges då Vårdtyp är IVA, BIVA eller TIVA och för patienter ≥ 16 år.</t>
  </si>
  <si>
    <t xml:space="preserve">Avser avlidna med avlidentidpunkt fr.o.m. 2009-01-01 t.o.m. 2015-12-31 enligt version 4 av protokollet.
Anges för Vårdtyperna IVA, TIVA eller BIVA</t>
  </si>
  <si>
    <t xml:space="preserve">Avser avlidna med avlidentidpunkt fr.o.m. 2016-01-01 t.o.m. 2019-12-31 enligt riktlinje
"Avliden på IVA Mätetal" baserat på nya mätetal för organdonation.
Anges för Vårdtyperna IVA, TIVA eller BIVA och det är de som avlider under intensivvård som ska registreras.</t>
  </si>
  <si>
    <t xml:space="preserve">Avser avlidna med avlidentidpunkt fr.o.m. 2020-01-01 enligt riktlinje
Anges för Vårdtyperna IVA, TIVA eller BIVA och det är de som avlider under intensivvård som ska registreras.</t>
  </si>
  <si>
    <t xml:space="preserve">Är rekommenderat för vårdtyperna IVA, TIVA och BIVA.
Kan anges även för övriga vårdtyper.</t>
  </si>
  <si>
    <t>Komplikation från 2012 och framåt</t>
  </si>
  <si>
    <t xml:space="preserve">Varje indikator kan ha en poäng mellan 0 och 3.
En extrapoäng kan ges för indikatorerna 3, 5 och 10.
Den sammanlagda poängen kan dock ej vara mer än 3 poäng för varje enskild indikator, inklusive extrapoäng.
Upprepas för varje pass.</t>
  </si>
  <si>
    <t xml:space="preserve">Ny riktlinje som gäller för vårdtyngd för vårdtillfällen inskrivna from 2013-01-01.
VTS upprepas inom vårdtillfället för varje pass.
Kan anges för alla vårdtyperna.</t>
  </si>
  <si>
    <t xml:space="preserve">NEMS (Nine equivalents of nursing manpower use score)
http://www.icuregswe.org/Documents/Guidelines/Vardtyngd/NEMS_2015.pdf
Upprepas inom vårdtillfället för varje dygn. Kan anges för alla vårdtyperna.</t>
  </si>
  <si>
    <t xml:space="preserve">Åtgärd upprepas för varje åtgärd.
För närmare beskrivning av åtgärder hänvisas till riktlinjer på www.icuregswe.org
Alla enligt KVÅ-standard ska gå att skicka in. Åtgärdsluttid kan lämnas ”öppen” om ej utskriven
Om KVÅ-kod ska rapporteras som operationskod och därmed saknar en sluttid så ange åtgärdsgrupp X.
Sluttid kommer då inte att krävas.</t>
  </si>
  <si>
    <t xml:space="preserve">Diagnoskod upprepas för varje diagnos.
Anges för Vårdtyperna ”IVA”, ”TIVA” eller ”BIVA”.
Varje vårdtillfälle av dessa vårdtyper skall ha en Primär IVA-diagnos från SIR:s fastslagna lista.
Därutöver får valfritt antal andra diagnoser från listan eller hela ICD10-SE registreras.</t>
  </si>
  <si>
    <t>Sedering</t>
  </si>
  <si>
    <t>Omvärdnadvariabler smärta</t>
  </si>
  <si>
    <t>Omvårdnadvariabler sedering</t>
  </si>
  <si>
    <t>Omvårdnadsvariabler för Delirium</t>
  </si>
  <si>
    <t xml:space="preserve">Kan anges för alla vårdtillfällen av vårdtypen IVA, TIVA och BIVA och oberoende om en SAPS3-registrering finns eller ej.
Om SAPS3 används så måste Intagningsorsaker anges här för vårdtillfällen inskrivna from 2009-01-01.
Man kan ange intagningsorsaker för SAPS3 här även för vårdtillfällen före 2009-01-01, men då ska de inte anges i SAPS3-modulen,
där de annars normalt är placerade för vårdtillfällen med inskrivning tom 2008-12-31.
OBS! Samtliga intagningsorsaker får ej vara besvarade med ”Ingen”, minst en orsak måste anges.</t>
  </si>
  <si>
    <t xml:space="preserve">Detta avsnitt ska endast vara med om fråga 7 besvarats och då besvarats med ”Nej”
Fråga 8: Om möjlig donator</t>
  </si>
  <si>
    <t>Fråga 9: Beslutades/Planerades organdonation?</t>
  </si>
  <si>
    <t>Möjlig organdokation 2016</t>
  </si>
  <si>
    <t xml:space="preserve">Vikt uppmätt mellan 07.00-06.59 kan noteras tillhörande dygnet.
Om flera vikter förekommer anges vikt under förmiddagen det dygn som avses.
Man kan hoppa över dygn om man saknar uppgift.</t>
  </si>
  <si>
    <t>BPS - Behavioral Pain Scale</t>
  </si>
  <si>
    <t>CPOT - Critical-Care Pain Observation Tool</t>
  </si>
  <si>
    <t>Uppföljning av åtgärder efter smärta</t>
  </si>
  <si>
    <t>The Nursing Delirium Screening Scale (NuDesc)</t>
  </si>
  <si>
    <t>Känd donatorinställning 2009</t>
  </si>
  <si>
    <t>Avlidnes inställning till organdonation</t>
  </si>
  <si>
    <t>Beslutades organdonation (2016)</t>
  </si>
  <si>
    <t>Generella Fotnoter för dokumentet</t>
  </si>
  <si>
    <t>&lt;SIRData&gt;</t>
  </si>
  <si>
    <t>Element</t>
  </si>
  <si>
    <t>"FilTyp"</t>
  </si>
  <si>
    <t>Någon av nedanstående konstanter</t>
  </si>
  <si>
    <t>Typ av fil, ska vara ”Intensivvårdsdata”</t>
  </si>
  <si>
    <t>"Intensivvårdsdata"</t>
  </si>
  <si>
    <t>Import-fil med Intensivvårds data</t>
  </si>
  <si>
    <t xml:space="preserve">Obligatoriskt </t>
  </si>
  <si>
    <t>"Innehåll"</t>
  </si>
  <si>
    <t>Beskrivning av filens innehåll</t>
  </si>
  <si>
    <t>"Vårdtillfällen"</t>
  </si>
  <si>
    <t>Alla rapporterade vårdtillfällen</t>
  </si>
  <si>
    <t>Värdet kan utelämnas</t>
  </si>
  <si>
    <t>Typ: Innehåll</t>
  </si>
  <si>
    <t>"Version"</t>
  </si>
  <si>
    <t>Anger version på filen. Skall sättas till ”5.2”.</t>
  </si>
  <si>
    <t>"5.1"</t>
  </si>
  <si>
    <t>Version 5.1 på indata</t>
  </si>
  <si>
    <t>"5.2"</t>
  </si>
  <si>
    <t>Version 5.2 på indata</t>
  </si>
  <si>
    <t>"Avdelningsnamn"</t>
  </si>
  <si>
    <t>Sträng</t>
  </si>
  <si>
    <t xml:space="preserve">Namnet på den rapporterande avdelningen. Om namnet skulle ändras måste detta
rapporteras till SIR:s registeransvariga för att inte fel skall uppstå.</t>
  </si>
  <si>
    <t>Texten får maximalt vara 50 tecken lång</t>
  </si>
  <si>
    <t>"PeriodStart"</t>
  </si>
  <si>
    <t>Datum i formatet 'yyyy-mm-dd'</t>
  </si>
  <si>
    <t>Anger startdatum (från och med) för urvalsperioden avseende inskrivningstid.</t>
  </si>
  <si>
    <t>"PeriodSlut"</t>
  </si>
  <si>
    <t xml:space="preserve">Anger slutdatum (till och med) för urvalsperioden avseende inskrivningstid.
Varje rapport förväntas omfatta hela föregående år och all data för innevarande år!
Detta för att ha en medveten överlappning så att alla vårdtillfällen kommer med.
Äldre data kommer alltså att ersättas med färskare.  Således viss och successiv uppdatering av data.</t>
  </si>
  <si>
    <t>"Skapad"</t>
  </si>
  <si>
    <t xml:space="preserve">Anger datum då filen skapats
Ska alltid vara efter PeriodSlut</t>
  </si>
  <si>
    <t>Automatisk datakomplettering</t>
  </si>
  <si>
    <t>0.01</t>
  </si>
  <si>
    <t>Hämtar avdelningstyp för avdelning</t>
  </si>
  <si>
    <t>Validering</t>
  </si>
  <si>
    <t>0.02</t>
  </si>
  <si>
    <t>Kontrollerar så att avdelningen är godkänd, och att det är en intensivvårdsavdelning.</t>
  </si>
  <si>
    <t>0.04</t>
  </si>
  <si>
    <t>Startdatum för filuttaget får inte vara före kompabilitetsdatumet (2012), men inte heller ligga i framtiden</t>
  </si>
  <si>
    <t>0.05</t>
  </si>
  <si>
    <t>PeriodSlut för filuttaget får inte ligga före PeriodStart men inte heller i framtiden</t>
  </si>
  <si>
    <t>0.06</t>
  </si>
  <si>
    <t>Datumet då filuttaget skapades får inte vara före PeriodSlut men inte eller i framtiden</t>
  </si>
  <si>
    <t>Typ: Vårdtillfälle</t>
  </si>
  <si>
    <t>"Persondata"</t>
  </si>
  <si>
    <t>Information om patienten</t>
  </si>
  <si>
    <t>"Vårddata"</t>
  </si>
  <si>
    <t>Vårddata om intensivvårdstillfället</t>
  </si>
  <si>
    <t>"PreOperationer"</t>
  </si>
  <si>
    <t xml:space="preserve">Huvudgrupp för operationskoder som omfattar koder för operationer utförda före vårdtillfället på IVA.
Operationer som skett under vårdtillfället skickas in under rubriken Åtgärder.</t>
  </si>
  <si>
    <t>"BehandlingsStrategiPre2014"</t>
  </si>
  <si>
    <t>Kan rapporteras för vårdtillfällen inskrivna tom 2013-12-31. Utgår 2014-01-01 och ska därefter inte anges i JSON-filen</t>
  </si>
  <si>
    <t>"BehandlingsStrategi2013"</t>
  </si>
  <si>
    <t xml:space="preserve">Kan rapporteras för vårdtillfällen inskrivna from 2013-01-01.  Avser protokollversion 3.0
Endast ett protokoll för behandlingsstrategi får anges för ett vårdtillfälle.  Man kan alltså inte ange både AvståAvbrytaBehandling och Behandlingsstrategi.</t>
  </si>
  <si>
    <t>"SAPS3"</t>
  </si>
  <si>
    <t>Kan anges om Vårdtyp är IVA eller TIVA. Anges endast för patienter ≥ 16 år.</t>
  </si>
  <si>
    <t>"Higgins"</t>
  </si>
  <si>
    <t>Kan anges endast om Vårdtyp=”TIVA”</t>
  </si>
  <si>
    <t>"ClinicalFrailtyScale"</t>
  </si>
  <si>
    <t xml:space="preserve">Clinical Frailty Scale (CFS-9)
CFS kan för vårdtyperna IVA och TIVA
Frailty registreras som något av värdena 1-9.
SIR rekommenderar att frailty registreras från 16 års ålder</t>
  </si>
  <si>
    <t>"PIM2"</t>
  </si>
  <si>
    <t xml:space="preserve">Paediatric Index of Mortality. Version 2 (PIM2)
Skall ej anges för vårdtillfällen inskrivna 2016-01-01 eller senare.
Ersatt av PIM3 from 2016.
Anges för Vårdtyperna ”IVA” eller ”BIVA”.
För patienter med vårdtyp IVA gäller ålder mindre än  16 år</t>
  </si>
  <si>
    <t>"PIM3"</t>
  </si>
  <si>
    <t xml:space="preserve">Paediatric Index of Mortality. Version 3 (PIM3)
Gäller för vårdtillfällen inskrivna 2016-01-01 eller senare.</t>
  </si>
  <si>
    <t>"SOFAData"</t>
  </si>
  <si>
    <t>Sequential Organ Failure Assessment (SOFA) severity of illness score for hospital mortality</t>
  </si>
  <si>
    <t>"Avliden2009"</t>
  </si>
  <si>
    <t>AvlidnaPåIVA gäller för avlidna från och med 2009-01-01 till och med 2015-12-31</t>
  </si>
  <si>
    <t>"Avliden2016"</t>
  </si>
  <si>
    <t>AvlidnaPåIVA gäller för avlidna från och med 2016-01-01 till och med 2019-12-31</t>
  </si>
  <si>
    <t>"Avliden2020"</t>
  </si>
  <si>
    <t>AvlidnaPåIVA gäller för avlidna från och med 2020-01-01</t>
  </si>
  <si>
    <t>"Viktochlängd"</t>
  </si>
  <si>
    <t xml:space="preserve">Vikt och längd
Vikt anges i kilo med en decimal.
Är rekommenderat för vårdtyperna IVA, TIVA och BIVA. Kan anges även för övriga vårdtyper.</t>
  </si>
  <si>
    <t>"Komplikationer2012"</t>
  </si>
  <si>
    <t xml:space="preserve">Registrering av vissa negativa händelser och komplikationer inom Intensivvård i Sverige.
Ny riktlinje som börjar gälla för händelser som inträffar vårdtillfällen inskrivna from 2012-01-01.</t>
  </si>
  <si>
    <t>"VTS5"</t>
  </si>
  <si>
    <t xml:space="preserve">Vårdtyngd Sverige 5.0
Kan rapporteras för vårdtillfällen inskrivna tom 2014-12-31.
Utgår 2015-01-01 och ska därefter inte anges i filen
VTS upprepas inom vårdtillfället för varje pass.
Kan anges för alla vårdtyperna.</t>
  </si>
  <si>
    <t>"VTS2014"</t>
  </si>
  <si>
    <t xml:space="preserve">Ny riktlinje som gäller för vårdtyngd för vårdtillfällen inskrivna from 2013-01-01.
VTS upprepas inom vårdtillfället för varje pass.
Kan anges för alla vårdtyperna.</t>
  </si>
  <si>
    <t>"NEMS"</t>
  </si>
  <si>
    <t>Upprepas inom vårdtillfället för varje dygn. Kan anges för alla vårdtyperna.</t>
  </si>
  <si>
    <t>"Åtgärder"</t>
  </si>
  <si>
    <t xml:space="preserve">Åtgärd upprepas för varje åtgärd.
För närmare beskrivning av åtgärder hänvisas till riktlinjer på www.icuregswe.org
Alla enligt KVÅ-standard ska gå att skicka in. Åtgärdsluttid kan lämnas ”öppen” om ej utskriven
Om KVÅ-kod ska rapporteras som operationskod och därmed saknar en sluttid så ange åtgärdsgrupp X.
Sluttid kommer då inte att krävas.</t>
  </si>
  <si>
    <t>"Diagnoser"</t>
  </si>
  <si>
    <t>"Sederingsmål"</t>
  </si>
  <si>
    <t>Mål för patientens sedering</t>
  </si>
  <si>
    <t>"OmvårdnadSmärta"</t>
  </si>
  <si>
    <t>Omvårdnadsdokumentation smärta</t>
  </si>
  <si>
    <t>"OmvårdnadSedering"</t>
  </si>
  <si>
    <t>Omvårdnadsdokumentation sedering</t>
  </si>
  <si>
    <t>"OmvårdnadDelirium"</t>
  </si>
  <si>
    <t>Omvårdnadsdokumentation delirium</t>
  </si>
  <si>
    <t>1.01</t>
  </si>
  <si>
    <t>Validera moduler som krävs/ej ska rapporteras för en avdelning</t>
  </si>
  <si>
    <t>1.02</t>
  </si>
  <si>
    <t>Validera så att inte samma idbegrepp används på fler än ett vårdtillfälle</t>
  </si>
  <si>
    <t>1.03</t>
  </si>
  <si>
    <t>Passinställninar måste finnas i SIR om VTS eller NEMS rapporteras</t>
  </si>
  <si>
    <t>1.99</t>
  </si>
  <si>
    <t>Validerar överlappande vårdtillfällen (körs sist)</t>
  </si>
  <si>
    <t>Typ: PersonData</t>
  </si>
  <si>
    <t>"PersonnummerTyp"</t>
  </si>
  <si>
    <t xml:space="preserve">”Korrekt”, ”Reserv” eller ”Okänd”
Endast om ”Korrekt”, giltigt svenskt personnummer, kan uppföljning mot befolkningsregister göras.
”Hemlig” kan användas fram tom 2011-12-31 enligt tidigare specifikation.</t>
  </si>
  <si>
    <t>"Korrekt"</t>
  </si>
  <si>
    <t>Korrekt personnummer</t>
  </si>
  <si>
    <t>"Reserv"</t>
  </si>
  <si>
    <t>Reservnummer</t>
  </si>
  <si>
    <t>"Hemlig"</t>
  </si>
  <si>
    <t>Hemlig personnummer</t>
  </si>
  <si>
    <t>"Okänd"</t>
  </si>
  <si>
    <t>Personnummret på okänd person</t>
  </si>
  <si>
    <t>"Personnummer"</t>
  </si>
  <si>
    <t xml:space="preserve">Om typen är korrekt så måste det vara ett giltigt svenskt personnummer På formatet ”ååååmmdd-####”.  Sekel inkluderas.
Om ej typen ”Korrekt” så är formatet fritt och max 36 tecken får användas, inklusive ”-”.</t>
  </si>
  <si>
    <t>Texten får maximalt vara 36 tecken lång</t>
  </si>
  <si>
    <t>"Kön"</t>
  </si>
  <si>
    <t xml:space="preserve">”M” eller ”K”
Kön behöver inte anges om Personnrtyp är ”Korrekt”, i övriga fall ska det anges. Härleds då från personnummer om det utelämnats .
Om kön anges då personnummer är ”Korrekt” så måste angivet kön och könssiffran i personnumret stämma överens.
”?”  kan anges fram tom 2011-12-31 enligt tidigare specifikation.</t>
  </si>
  <si>
    <t>"M"</t>
  </si>
  <si>
    <t>Man</t>
  </si>
  <si>
    <t>"K"</t>
  </si>
  <si>
    <t>Kvinna</t>
  </si>
  <si>
    <t>"?"</t>
  </si>
  <si>
    <t>Okänt, ”?” kan anges fram tom 2011-12-31 enligt tidigare specifikation.</t>
  </si>
  <si>
    <t>"Födelsedatum"</t>
  </si>
  <si>
    <t xml:space="preserve">På formatet ”åååå-mm-dd”. Anges ej om Personnrtyp är ”Okänd”.
Födelsedata behöver inte anges om Personnrtyp är ”Korrekt”. Om det anges då Personnrtyp är ”Korrekt” så måste det stämma med personnumret.</t>
  </si>
  <si>
    <t>"Postnummer"</t>
  </si>
  <si>
    <t>Heltal</t>
  </si>
  <si>
    <t xml:space="preserve">Fem siffror. För person bosatt utom Sverige men inom EU anges 77777.
För person bosatt utom EU anges 88888. För okänt postnummer anges 99999.</t>
  </si>
  <si>
    <t>Värdet ska anges i intervallet 0 → 99999</t>
  </si>
  <si>
    <t>"Kommunkod"</t>
  </si>
  <si>
    <t xml:space="preserve">Kommunkod. Anges som siffror och inledande 0:a i länskoden kan uteslutas.
Koden är då tre eller fyrsiffrig och ska ej innehålla församlingskod.
Avser kommunkoden som var gällande vid vårdtillfället.</t>
  </si>
  <si>
    <t>Värdet ska anges i intervallet 100 → 9999</t>
  </si>
  <si>
    <t>"Länskod"</t>
  </si>
  <si>
    <t>Läns-kod kan anges, ej obligatoriskt, anges som siffra</t>
  </si>
  <si>
    <t>Värdet ska anges i intervallet 1 → 99</t>
  </si>
  <si>
    <t>2.01</t>
  </si>
  <si>
    <t>Födelsedatum och ålder härleds från angivet födelsedata eller om personnummertyp är 'Korrekt'</t>
  </si>
  <si>
    <t>2.02</t>
  </si>
  <si>
    <t>Om kön har utelämnats härleds det från ett 'korrekt' personnummer</t>
  </si>
  <si>
    <t>2.03</t>
  </si>
  <si>
    <t>Kommunkod och länskod kan härledas ur postnumret när endast en kommunkod finns</t>
  </si>
  <si>
    <t>2.04</t>
  </si>
  <si>
    <t xml:space="preserve">Födelsedata ska anges eller utelämnas beroende på personnummertyp:
	Om personnummertyp är 'Okänd' ska födelsedata ej anges
	Om personnummertyp är 'Reserv' ska födelsedata anges
	Om personnummertyp är 'Korrekt' härleds det från personnumret och födelsedata kan utelämnas
	OM födelsedata har angivits tillsammans med korrekt personnummer så måste födelsedatum stämma
Personnummertyp 'Hemlig' får bara anvädas fram tom 2011-12-31 och hanteras på samma sätt som 'Reserv'</t>
  </si>
  <si>
    <t>2.05</t>
  </si>
  <si>
    <t>Ålder får vara mellan 0 och 140 år</t>
  </si>
  <si>
    <t>2.06</t>
  </si>
  <si>
    <t>Då personnummertypen är 'Korrekt' ska ett giltigt svenskt personnummer rapporteras</t>
  </si>
  <si>
    <t>2.07</t>
  </si>
  <si>
    <t>Kön måste anges då Personnrtyp inte är angivet som 'Korrekt' och då Personnrtyp är 'Korrekt' så måste angivet kön och könssiffran i personnumret stämma överens</t>
  </si>
  <si>
    <t>2.08</t>
  </si>
  <si>
    <t>Okänt kön registrerat som '?' kan bara anges fram tom 2011-12-31</t>
  </si>
  <si>
    <t>2.09</t>
  </si>
  <si>
    <t>Validering av kommunkoden mot postnumret</t>
  </si>
  <si>
    <t>2.10</t>
  </si>
  <si>
    <t>Postnummer är obligatoriskt och anges med fem siffror. För person bosatt utanför Sverige men inom EU anges 77777. För person bosatt utanför EU anges 88888. För okänt postnummer anges 99999.</t>
  </si>
  <si>
    <t>Typ: VårdData</t>
  </si>
  <si>
    <t>"VårdtillfälletsStart"</t>
  </si>
  <si>
    <t>Vårdtillfällets start. Datum + tid på formatet ”åååå-mm-dd tt:mm”</t>
  </si>
  <si>
    <t>"Ankomsttid"</t>
  </si>
  <si>
    <t xml:space="preserve">Datum + tid på formatet ”åååå-mm-dd tt:mm”.
Obligatorisk from 2012-01-01 för vårdtyperna IVA, TIVA och BIVA.</t>
  </si>
  <si>
    <t>"Utskrivningstid"</t>
  </si>
  <si>
    <t xml:space="preserve">Datum + tid på formatet ”åååå-mm-dd tt:mm” eller ”Ej utskriven”
Om NULL så innebär det att personen ej är utskriven</t>
  </si>
  <si>
    <t>"IdBegrepp"</t>
  </si>
  <si>
    <t xml:space="preserve">Internt Id-begrepp från IT-systemet.  Kan bestå av både siffror och bokstäver.
Används för att identifiera vårdtillfällen.
Detta begrepp kommer även att visas i kommentarslistan.
Tänk på att samma id-begrepp kan återkomma om man byter IT-system.
Man kan då tex skriva ett prefix eller postfix tillsammans med löpnumret för att undvika sammanblandning.
Maximalt 36 tecken kan användas. Id-begreppet tolkas avdelningsvis.</t>
  </si>
  <si>
    <t>"Vårdtyp"</t>
  </si>
  <si>
    <t>Följer definitioner i SIR:s riktlinjer.</t>
  </si>
  <si>
    <t>"HIA"</t>
  </si>
  <si>
    <t>Hjärtintensivvård - HIA</t>
  </si>
  <si>
    <t>"Postop"</t>
  </si>
  <si>
    <t>Postoperativ vård - Postop</t>
  </si>
  <si>
    <t>"IVA"</t>
  </si>
  <si>
    <t>Intensivvård - IVA</t>
  </si>
  <si>
    <t>"Övrig"</t>
  </si>
  <si>
    <t>Övrig vård - Övrig</t>
  </si>
  <si>
    <t>"TIVA"</t>
  </si>
  <si>
    <t>Thoraxintensivvård - TIVA</t>
  </si>
  <si>
    <t>"BIVA"</t>
  </si>
  <si>
    <t>Barnintensivvård - BIVA</t>
  </si>
  <si>
    <t>"Ankomstväg"</t>
  </si>
  <si>
    <t>Beskriver varifrån patienten kommer.</t>
  </si>
  <si>
    <t>"Akutmottagning"</t>
  </si>
  <si>
    <t>Akutmottagning</t>
  </si>
  <si>
    <t>"Vårdavdelning"</t>
  </si>
  <si>
    <t>Vårdavdelning</t>
  </si>
  <si>
    <t>"Operation"</t>
  </si>
  <si>
    <t>Operation</t>
  </si>
  <si>
    <t>"AnnanIVA"</t>
  </si>
  <si>
    <t>Annan IVA</t>
  </si>
  <si>
    <t>"AnnatSjukhus"</t>
  </si>
  <si>
    <t>Annat sjukhus (ej IVA)</t>
  </si>
  <si>
    <t>"PostOp"</t>
  </si>
  <si>
    <t>Postoperativ vård (på annan uppvakningsenhet)</t>
  </si>
  <si>
    <t>"KonverteradPostOp"</t>
  </si>
  <si>
    <t>Konvertering från vårdtyp 'Postop' på samma IVA</t>
  </si>
  <si>
    <t>"KonverteradHIA"</t>
  </si>
  <si>
    <t>Konvertering från vårdtyp HIA på samma IVA</t>
  </si>
  <si>
    <t>"KonverteradÖvrig"</t>
  </si>
  <si>
    <t>Konvertering från vårdtyp 'Övrig' på samma IVA</t>
  </si>
  <si>
    <t>"Hem"</t>
  </si>
  <si>
    <t>Hem</t>
  </si>
  <si>
    <t>"Förlossning"</t>
  </si>
  <si>
    <t>Förlossning</t>
  </si>
  <si>
    <t>"Intermediärvård"</t>
  </si>
  <si>
    <t>Intermediärvård</t>
  </si>
  <si>
    <t>"KonverteradIVA"</t>
  </si>
  <si>
    <t>Konverterad från vårdtyp 'IVA' på samma IVA</t>
  </si>
  <si>
    <t>"Ankomstorsak"</t>
  </si>
  <si>
    <t>Obligatoriskt om Ankomstväg är ”Annan IVA” eller ”Annat sjukhus”.</t>
  </si>
  <si>
    <t>"Medicinsk"</t>
  </si>
  <si>
    <t>Medicinst indikation</t>
  </si>
  <si>
    <t>"Hemmahörande"</t>
  </si>
  <si>
    <t>Hemmahörande här</t>
  </si>
  <si>
    <t>"Resursbrist"</t>
  </si>
  <si>
    <t>Resursbrist hos avsändaren</t>
  </si>
  <si>
    <t>"Akutinläggning"</t>
  </si>
  <si>
    <t>Värde av typen 'bool'</t>
  </si>
  <si>
    <t>”Ja” eller ”Nej”. Nej = Ej akut dvs planerad/elektiv. Ja = Akutinläggning dvs oplanerad</t>
  </si>
  <si>
    <t>Godkända värden är 'true' eller 'false'</t>
  </si>
  <si>
    <t>"Opererad"</t>
  </si>
  <si>
    <t xml:space="preserve">”Nej” eller ”Ja-akut”, ”Ja-elektivt”
Avser opererad överhuvudtaget inom denna sammanhängande sjukhusvistelse oavsett antal sjukhus, kliniker eller IVA som patienten vårdats vid.
Obligatoriskt tom 2008-12-31.
From 2009-01-01 endast obligatorisk för IVA, BIVA och TIVA</t>
  </si>
  <si>
    <t>"Akut"</t>
  </si>
  <si>
    <t>Akut opererad</t>
  </si>
  <si>
    <t>"Elektivt"</t>
  </si>
  <si>
    <t>Elektivt opererad</t>
  </si>
  <si>
    <t>"Nej"</t>
  </si>
  <si>
    <t>Ej opererad</t>
  </si>
  <si>
    <t>"Opereradtid"</t>
  </si>
  <si>
    <t xml:space="preserve">Datum + tid på formatet ”åååå-mm-dd tt:mm” eller ”Ej utskriven” om vårdtillfället inte är utskrivet och tid ej ännu angivet.
Obligatoriskt om Opererad besvarats med ”Ja-akut” eller ”Ja-elektivt”, utelämnas annars.
Avser tiden för operationstid slut för den senaste operationen som föregår intagning till IVA.
Obligatoriskt from 2010-01-01 för IVA, BIVA och TIVA och avser opererad överhuvudtaget inom denna sammanhängande sjukhusvistelse oavsett antal sjukhus, kliniker eller IVA som patienten vårdats vid.
From 2013-01-01 så är den frivillig att ange.</t>
  </si>
  <si>
    <t>"UtskrivenTill"</t>
  </si>
  <si>
    <t>Vart patienten skickas.</t>
  </si>
  <si>
    <t>Annat sjukhus</t>
  </si>
  <si>
    <t>Annan vårdavdelning</t>
  </si>
  <si>
    <t>"Intensivvård"</t>
  </si>
  <si>
    <t>Konverterad till Intensivvård</t>
  </si>
  <si>
    <t>"EjUtskriven"</t>
  </si>
  <si>
    <t>Ej utskriven</t>
  </si>
  <si>
    <t>"Avliden"</t>
  </si>
  <si>
    <t>Avliden</t>
  </si>
  <si>
    <t>"UtskrivningsOrsak"</t>
  </si>
  <si>
    <t xml:space="preserve">Orsak till utskrivningen
Obligatoriskt om Utskriventill är ”Annan IVA” eller ”Annat sjukhus”.</t>
  </si>
  <si>
    <t>Medicinsk indikation</t>
  </si>
  <si>
    <t>Hemmahörande där</t>
  </si>
  <si>
    <t>Resursbrist hos oss</t>
  </si>
  <si>
    <t>"Vårdresultat"</t>
  </si>
  <si>
    <t>Vård-resultat (förenklad form)</t>
  </si>
  <si>
    <t>"Levande"</t>
  </si>
  <si>
    <t>Levande</t>
  </si>
  <si>
    <t>"AvlidenTid"</t>
  </si>
  <si>
    <t xml:space="preserve">Tidpunkt för dödsfallets konstaterade på formatet ”åååå-mm-dd tt:mm”.
Skall endast anges då vårdresultat är ”Avliden” och är då obligatoriskt.</t>
  </si>
  <si>
    <t>"Moderklinik"</t>
  </si>
  <si>
    <t>Den klinik som står för merparten av vårdtillfället.</t>
  </si>
  <si>
    <t>"Internmedicin"</t>
  </si>
  <si>
    <t>Allmän internmedicin</t>
  </si>
  <si>
    <t>"Hematologi"</t>
  </si>
  <si>
    <t>Hematologi</t>
  </si>
  <si>
    <t>"Lungmedicin"</t>
  </si>
  <si>
    <t>Lungmedicin</t>
  </si>
  <si>
    <t>"Infektionssjukvård"</t>
  </si>
  <si>
    <t>Infektionssjukvård</t>
  </si>
  <si>
    <t>"Reumatologi"</t>
  </si>
  <si>
    <t>Reumatologi</t>
  </si>
  <si>
    <t>"Allergologi"</t>
  </si>
  <si>
    <t>Allergologi</t>
  </si>
  <si>
    <t>"Njurmedicin"</t>
  </si>
  <si>
    <t>Njurmedicin</t>
  </si>
  <si>
    <t>"Dialysvård"</t>
  </si>
  <si>
    <t>Dialysvård</t>
  </si>
  <si>
    <t>"Endokrinologi"</t>
  </si>
  <si>
    <t>Endokrinologi</t>
  </si>
  <si>
    <t>"Barnmedicin"</t>
  </si>
  <si>
    <t>Barnmedicin</t>
  </si>
  <si>
    <t>"Neonatal"</t>
  </si>
  <si>
    <t>Neonatal intensivvård</t>
  </si>
  <si>
    <t>"HudOchKönssjukvård"</t>
  </si>
  <si>
    <t>Hud och könssjukvård</t>
  </si>
  <si>
    <t>"Neurologi"</t>
  </si>
  <si>
    <t>Neurologi</t>
  </si>
  <si>
    <t>"Kardiologi"</t>
  </si>
  <si>
    <t>Kardiologi</t>
  </si>
  <si>
    <t>"GeriatrikAltLångvårdsmedicin"</t>
  </si>
  <si>
    <t>Geriatrik/långvårdsmedicin</t>
  </si>
  <si>
    <t>"AllmänKirurgi"</t>
  </si>
  <si>
    <t>Allmän kirurgi</t>
  </si>
  <si>
    <t>"Brännskadevård"</t>
  </si>
  <si>
    <t>Brännskadevård</t>
  </si>
  <si>
    <t>"OrtopediskKirurgi"</t>
  </si>
  <si>
    <t>Ortopedisk kirurgi</t>
  </si>
  <si>
    <t>"Handkirurgi"</t>
  </si>
  <si>
    <t>Handkirurgi</t>
  </si>
  <si>
    <t>"Neurokirurgi"</t>
  </si>
  <si>
    <t>Neurokirurgi</t>
  </si>
  <si>
    <t>"Thoraxkirurgi"</t>
  </si>
  <si>
    <t>Thoraxkirurgi</t>
  </si>
  <si>
    <t>"Plastikkirurgi"</t>
  </si>
  <si>
    <t>Plastikkirurgi</t>
  </si>
  <si>
    <t>"Urologi"</t>
  </si>
  <si>
    <t>Urologi</t>
  </si>
  <si>
    <t>"Transplantationskirurgi"</t>
  </si>
  <si>
    <t>Transplantationskirurgi</t>
  </si>
  <si>
    <t>"Barnkirurgi"</t>
  </si>
  <si>
    <t>Barnkirurgi</t>
  </si>
  <si>
    <t>"AnestesiOchIntensivvård"</t>
  </si>
  <si>
    <t>Anestesi och intensivvård</t>
  </si>
  <si>
    <t>"Gynekologi"</t>
  </si>
  <si>
    <t>Gynekologi</t>
  </si>
  <si>
    <t>"Förlossningsvård"</t>
  </si>
  <si>
    <t>Förlossningsvård</t>
  </si>
  <si>
    <t>"Ögonsjukvård"</t>
  </si>
  <si>
    <t>Ögonsjukvård</t>
  </si>
  <si>
    <t>"ÖronNäsaHals"</t>
  </si>
  <si>
    <t>Öron, näs och halssjukvård</t>
  </si>
  <si>
    <t>"MedicinskRehabilitering"</t>
  </si>
  <si>
    <t>Medicinsk rehabilitering</t>
  </si>
  <si>
    <t>"OralKirurgi"</t>
  </si>
  <si>
    <t>Specialisttandklinik för oral kirurgi</t>
  </si>
  <si>
    <t>"DiagnostiskRadiologi"</t>
  </si>
  <si>
    <t>Diagnostisk radiologi</t>
  </si>
  <si>
    <t>"OnkologiAllmän"</t>
  </si>
  <si>
    <t>Onkologi, allmän</t>
  </si>
  <si>
    <t>"OnkologiGynekologisk"</t>
  </si>
  <si>
    <t>Onkologi, gynekologisk</t>
  </si>
  <si>
    <t>"AllmänPsykiatri"</t>
  </si>
  <si>
    <t>Allmän psykiatri</t>
  </si>
  <si>
    <t>"BarnOchUngdomspsykiatri"</t>
  </si>
  <si>
    <t>Barn och ungdomspsykiatri</t>
  </si>
  <si>
    <t>"Intagningsorsaker"</t>
  </si>
  <si>
    <t xml:space="preserve">Kan anges för alla vårdtillfällen av vårdtypen IVA, TIVA och BIVA och oberoende om en SAPS3-registrering finns eller ej.
Om SAPS3 används så måste Intagningsorsaker anges här för vårdtillfällen inskrivna from 2009-01-01.
Man kan ange intagningsorsaker för SAPS3 här även för vårdtillfällen före 2009-01-01, men då ska de inte anges i SAPS3-modulen, där de annars normalt är placerade för vårdtillfällen med inskrivning tom 2008-12-31.</t>
  </si>
  <si>
    <t>3.00</t>
  </si>
  <si>
    <t>Vårdtillfällets start får inte ligga utanför perioden för filuttaget som anges i 'Innehåll'.</t>
  </si>
  <si>
    <t>3.01</t>
  </si>
  <si>
    <t>Ankomsttid får inte ligga före vårdtillfällets start eller efter utskrivningstiden</t>
  </si>
  <si>
    <t>3.02</t>
  </si>
  <si>
    <t>'Ankomsttid' är obligatorisk from 2012-01-01 för vårdtyperna IVA, TIVA och BIVA.</t>
  </si>
  <si>
    <t>3.03</t>
  </si>
  <si>
    <t>Utskrivningstiden ska ligga efter Vårdtillfällets start och får inte ligga efter datumet då filen skapades.</t>
  </si>
  <si>
    <t>3.04</t>
  </si>
  <si>
    <t>Idbegrepp är obligatoriskt att ange</t>
  </si>
  <si>
    <t>3.05</t>
  </si>
  <si>
    <t xml:space="preserve">Vårdtypen BIVA får endas användas på BIVA-avdelningar. Regel för ålder och vårdtypen BIVA har ändrats över tid:	Före 2011 ska alla intensivvårdspatienter på en BIVA ha vårdtypen BIVA	From 2011 till 2016 ska alla yngre än 16 år vara BIVA. Mellan 16 och 24 år kan de vara antingen BIVA eller IVA. 24 år och äldre ska de vara IVA	From 2016 ska alla yngre än 16 år ha vårdtypen BIVA. 16 år och äldre ska ha vårdtypen IVA </t>
  </si>
  <si>
    <t>3.06</t>
  </si>
  <si>
    <t>'Ankomstorsak' är obligatorisk om Ankomstväg är 'Annan IVA' eller 'Annat sjukhus'</t>
  </si>
  <si>
    <t>3.07</t>
  </si>
  <si>
    <t>'Opererad' måste besvaras för samtliga vårdtillfällen före 2009 och för de med vårdtyp IVA, BIVA och TIVA from 2009</t>
  </si>
  <si>
    <t>3.08</t>
  </si>
  <si>
    <t>Opereradtid ska inte besvaras om Opererad inte besvarats eller besvarats med Nej. Opereradtid kan inte heller vara efter inskrivningstiden och får ligga högst 5 år bakåt i tiden</t>
  </si>
  <si>
    <t>3.09</t>
  </si>
  <si>
    <t>Opereradtid ska vara obligatoriskt då Opererad inte besvarats med 'Nej' för intensivvårdstillfällen inskrivna i perioden 2010-01-01 - 2013-01-01</t>
  </si>
  <si>
    <t>3.10</t>
  </si>
  <si>
    <t>'Utskriven till' ska vara 'Avliden' endast då vårdresultatet är 'Avliden'</t>
  </si>
  <si>
    <t>3.11</t>
  </si>
  <si>
    <t>Utskrivningsorsak måste anges om 'Utskriven till' är 'Annan IVA' eller 'Annat sjukhus'</t>
  </si>
  <si>
    <t>3.12</t>
  </si>
  <si>
    <t>AvlidenTid måste ligga mellan vårdtillfällets start och utskrivningstiden och ska endast anges om vårdresultat är Avliden</t>
  </si>
  <si>
    <t>3.13</t>
  </si>
  <si>
    <t>'AvlidenTid' måste anges när vårdresultat är 'Avliden' och vårdtillfället har en utskrivningstid</t>
  </si>
  <si>
    <t>3.14</t>
  </si>
  <si>
    <t>Intagningsorsaker ska inte rapporteras om man satt valideringsnivå till Aldrig om inte SAPS3 finns rapporterad</t>
  </si>
  <si>
    <t>3.15</t>
  </si>
  <si>
    <t>Om 'Endast observation' är 'Ja', ska ingen av intagningsorsakerna anges</t>
  </si>
  <si>
    <t>3.16</t>
  </si>
  <si>
    <t>Då utskrivningstid finns måste 'Utskriven till' och 'Vårdresultat' vara angivna.</t>
  </si>
  <si>
    <t>3.17</t>
  </si>
  <si>
    <t>Vårdtillfälle med Postoperativ vård får inte vara längre än 40 timmar</t>
  </si>
  <si>
    <t>3.18</t>
  </si>
  <si>
    <t>Ett vårdtillfälle får inte ha en utskrivningstid som ligger mer än en vecka efter avlidentiden. Ger varning from 2016-01-01 och fel from 2016-10-01</t>
  </si>
  <si>
    <t>3.19</t>
  </si>
  <si>
    <t>Alla intagningsorsaker får ej anges som 'Inget' om 'Endast observation' är 'Nej'</t>
  </si>
  <si>
    <t>3.20</t>
  </si>
  <si>
    <t>Alla intagningsorsaker måste anges om 'Endast observation' är 'Nej', 'Saknas' är inte ett godkänt svar</t>
  </si>
  <si>
    <t>3.21</t>
  </si>
  <si>
    <t>Om vårdresultat avliden så kontrolleras här om något annat vårdtillfälle rapporterat samma person som avliden</t>
  </si>
  <si>
    <t>Typ: PreOperationskoder</t>
  </si>
  <si>
    <t>"DatumTid"</t>
  </si>
  <si>
    <t>Datum + tid på formatet ”åååå-mm-dd tt:mm” då operationssessionen avslutats.</t>
  </si>
  <si>
    <t>"OperationsKoder"</t>
  </si>
  <si>
    <t>Lista med strängar</t>
  </si>
  <si>
    <t xml:space="preserve">PreVtfOpkod upprepas för varje operationskod inom sessionen.
Huvudingreppet anges först.
Koder enligt KVÅ</t>
  </si>
  <si>
    <t>Texten får maximalt vara 5 tecken lång</t>
  </si>
  <si>
    <t>5.01</t>
  </si>
  <si>
    <t>PRE-operationer måste vara avslutade före vårdtillfällets start</t>
  </si>
  <si>
    <t>5.02</t>
  </si>
  <si>
    <t>PRE-operationskoder måste vara giltiga KVÅ-koder</t>
  </si>
  <si>
    <t>5.03</t>
  </si>
  <si>
    <t>Validerar om Opererad är besvarad korrekt</t>
  </si>
  <si>
    <t>Typ: BehandlingsStrategiPre2014</t>
  </si>
  <si>
    <t>"BeslutTagetVidInskrivning"</t>
  </si>
  <si>
    <t xml:space="preserve">Beslut taget vid inskrivning eller om patienten har  behandlingsbegränsningar vid inskrivningen</t>
  </si>
  <si>
    <t>"TidBeslutEfterInskrivning"</t>
  </si>
  <si>
    <t xml:space="preserve">Om beslutet inte var taget vid inskrivning så ska tidpunkten anges på formatet ”åååå-mm-dd tt:mm” när beslutet togs
Om ej BeslutTagetVidInskrivning så måste ett värde finnas</t>
  </si>
  <si>
    <t>"SamrådInnanBeslut"</t>
  </si>
  <si>
    <t xml:space="preserve">Ett eller flera av nedanstående konstanter
Värdet 'Ingen' får endast existera ensamt, och ej i kombination med något annat värde.</t>
  </si>
  <si>
    <t>Samråd innan beslut har gjorts med följande</t>
  </si>
  <si>
    <t>"Ingen"</t>
  </si>
  <si>
    <t>Ingen</t>
  </si>
  <si>
    <t>"Läkare"</t>
  </si>
  <si>
    <t>Ansvarig läkare på hemklinik</t>
  </si>
  <si>
    <t>"Patient"</t>
  </si>
  <si>
    <t>Patient</t>
  </si>
  <si>
    <t>"Närstående"</t>
  </si>
  <si>
    <t>Närstående</t>
  </si>
  <si>
    <t>"Vårdpersonal"</t>
  </si>
  <si>
    <t>Vårdpersonal</t>
  </si>
  <si>
    <t>"BeslutISamförståndMed"</t>
  </si>
  <si>
    <t>Beslut har tagits av intensivvårdsansvarig läkare i samförstånd med</t>
  </si>
  <si>
    <t>"BehandlingsBegränsningar"</t>
  </si>
  <si>
    <t xml:space="preserve">Behandlingsbegränsningar
Om inga behandlingsbegränsniongar så ska man avsluta här.</t>
  </si>
  <si>
    <t>"Beslutsgrunder"</t>
  </si>
  <si>
    <t>Ett eller flera av nedanstående konstanter</t>
  </si>
  <si>
    <t>Beslutsgrunder för att avstå/avbryta behandling</t>
  </si>
  <si>
    <t>"Autonomi"</t>
  </si>
  <si>
    <t>Autonomi</t>
  </si>
  <si>
    <t>"Akuta"</t>
  </si>
  <si>
    <t>Akuta sjukdomens dåliga prognos</t>
  </si>
  <si>
    <t>"Kroniska"</t>
  </si>
  <si>
    <t>Kroniska sjukdomens dåliga prognos</t>
  </si>
  <si>
    <t>"Terapisvikt"</t>
  </si>
  <si>
    <t>Terapisvikt</t>
  </si>
  <si>
    <t>"SviktandeOrgansystem"</t>
  </si>
  <si>
    <t>Information om sviktande organsystem</t>
  </si>
  <si>
    <t>"Cirkulation"</t>
  </si>
  <si>
    <t>Cirkulation</t>
  </si>
  <si>
    <t>"Andning"</t>
  </si>
  <si>
    <t>Andning</t>
  </si>
  <si>
    <t>"GIkanalen"</t>
  </si>
  <si>
    <t>G-I kanalen</t>
  </si>
  <si>
    <t>"Njurar"</t>
  </si>
  <si>
    <t>Njurar</t>
  </si>
  <si>
    <t>"Lever"</t>
  </si>
  <si>
    <t>Lever</t>
  </si>
  <si>
    <t>"HematologiAltKoagulation"</t>
  </si>
  <si>
    <t>Hematologi/koagulation</t>
  </si>
  <si>
    <t>"Avstå"</t>
  </si>
  <si>
    <t xml:space="preserve">Ett eller flera av nedanstående konstanter
Värdet 'Inget' får endast existera ensamt, och ej i kombination med något annat värde.</t>
  </si>
  <si>
    <t>Beslut om att avstå behandling</t>
  </si>
  <si>
    <t>"Inget"</t>
  </si>
  <si>
    <t>Inget</t>
  </si>
  <si>
    <t>"InvasivVent"</t>
  </si>
  <si>
    <t>Invasiv ventilatorbehandling</t>
  </si>
  <si>
    <t>"NoninvasivVent"</t>
  </si>
  <si>
    <t>Noninvasiv ventilatorbehandling</t>
  </si>
  <si>
    <t>"Dialys"</t>
  </si>
  <si>
    <t>Dialys</t>
  </si>
  <si>
    <t>"HLR"</t>
  </si>
  <si>
    <t>HLR/AHLR - HjärtLungräddning alt. avancerad hjärtlungräddning</t>
  </si>
  <si>
    <t>"Blodtransfusion"</t>
  </si>
  <si>
    <t>Blodtransfusion</t>
  </si>
  <si>
    <t>"VasoaktivaLäkemedel"</t>
  </si>
  <si>
    <t>Vasoaktiva läkemedel</t>
  </si>
  <si>
    <t>"Antibiotika"</t>
  </si>
  <si>
    <t>Antibiotika</t>
  </si>
  <si>
    <t>"Nutrition"</t>
  </si>
  <si>
    <t>Nutrition</t>
  </si>
  <si>
    <t>"Pacemaker"</t>
  </si>
  <si>
    <t>Pacemaker</t>
  </si>
  <si>
    <t>"Övrigt"</t>
  </si>
  <si>
    <t>Övrigt</t>
  </si>
  <si>
    <t>"Avbryta"</t>
  </si>
  <si>
    <t>Beslut om att avbryta behandling</t>
  </si>
  <si>
    <t>6.01</t>
  </si>
  <si>
    <t>Endast en version av protokollet för behandlingsstrategi får användas för ett vårdtillfälle</t>
  </si>
  <si>
    <t>6.02</t>
  </si>
  <si>
    <t>Tid för beslut ska alltid rapporteras om beslutet inte har tagits före inskrivning på IVA</t>
  </si>
  <si>
    <t>6.03</t>
  </si>
  <si>
    <t>Tid för beslut måste ligga inom vårdtillfället</t>
  </si>
  <si>
    <t>6.04</t>
  </si>
  <si>
    <t>Samråd är obligatoriskt att rapportera</t>
  </si>
  <si>
    <t>6.05</t>
  </si>
  <si>
    <t>Beslut är obligatoriskt att rapportera</t>
  </si>
  <si>
    <t>6.06</t>
  </si>
  <si>
    <t>Om 'Inga begränsningar' har rapporterats ska protokollet avslutas efter Behandlingsstrategi</t>
  </si>
  <si>
    <t>6.07</t>
  </si>
  <si>
    <t>Beslutsgrunder ska alltid besvaras när man rapporterar behandlingsstrategin Behandlingsbegränsningar</t>
  </si>
  <si>
    <t>6.08</t>
  </si>
  <si>
    <t>Sviktande organsystem ska alltid besvaras när man har behandlingsstrategin Behandlingsbegränsningar</t>
  </si>
  <si>
    <t>6.09</t>
  </si>
  <si>
    <t>Avstå ska alltid besvaras när man har behandlingsstrategin Behandlingsbegränsningar</t>
  </si>
  <si>
    <t>6.10</t>
  </si>
  <si>
    <t>Avbryta ska alltid besvaras när man har behandlingsstrategin Behandlingsbegränsningar</t>
  </si>
  <si>
    <t>6.11</t>
  </si>
  <si>
    <t>Man får inte besvara både 'Avstå' och 'Avbryta' med 'Inget'</t>
  </si>
  <si>
    <t>Typ: BehandlingsStrategi2013</t>
  </si>
  <si>
    <t>"DokumenteratBeslut"</t>
  </si>
  <si>
    <t>Om ”Dokumenterat beslut saknas” anges så skall det vara det enda rapporterade Behandlingsbeslutet och protokollet avslutas här.</t>
  </si>
  <si>
    <t>"Inga"</t>
  </si>
  <si>
    <t>Inga behandlingsbegränsningar</t>
  </si>
  <si>
    <t>"Behandlingsbegränsningar"</t>
  </si>
  <si>
    <t>Behandlingsbegränsningar</t>
  </si>
  <si>
    <t>"BeslutSaknas"</t>
  </si>
  <si>
    <t>Dokumenterat beslut saknas, Om dokumenterat beslut saknas så ska protokollet avslutas</t>
  </si>
  <si>
    <t>"BeslutTagetFöreIva"</t>
  </si>
  <si>
    <t>Är tidpunkten för det dokumenterade beslutet taget före IVA</t>
  </si>
  <si>
    <t>"TidBeslut"</t>
  </si>
  <si>
    <t xml:space="preserve">Tidpunkt för beslut på formatet ”åååå-mm-dd tt:mm” eller
Om NULL så antas att beslut är taget före IVA</t>
  </si>
  <si>
    <t>Beslutsgrunder för valen, ett eller flera val.</t>
  </si>
  <si>
    <t>Patientens eget beslut (autonomi)</t>
  </si>
  <si>
    <t>"Annan"</t>
  </si>
  <si>
    <t>Annan</t>
  </si>
  <si>
    <t>"Samråd"</t>
  </si>
  <si>
    <t xml:space="preserve">Samråd innan beslut har gjorts med följande
En rad per svarsalternativ.</t>
  </si>
  <si>
    <t>"Legitimerad"</t>
  </si>
  <si>
    <t>Legitimerad yrkesutövare</t>
  </si>
  <si>
    <t>Behandlingar som avstås ifrån</t>
  </si>
  <si>
    <t>"Njurersättningsterapi"</t>
  </si>
  <si>
    <t>Njurersättningsterapi (CRRT/Dialys)</t>
  </si>
  <si>
    <t>"HjärtLungRäddning"</t>
  </si>
  <si>
    <t>Hjärt-lungräddning</t>
  </si>
  <si>
    <t>Behandlingar som avbryts</t>
  </si>
  <si>
    <t>7.01</t>
  </si>
  <si>
    <t>Ta bort konsekutiva 'Inga behandlingbegränsningar' beslut, under ett vårdtillfälle</t>
  </si>
  <si>
    <t>7.02</t>
  </si>
  <si>
    <t>Om Dokumenterat beslut saknas har rapporterats så ska detta vara det enda beslutet</t>
  </si>
  <si>
    <t>7.03</t>
  </si>
  <si>
    <t>Protokollet ska avslutas efter 'DokumenteratBeslut' om svaret 'Dokumenterat beslut saknas' har angivits</t>
  </si>
  <si>
    <t>7.04</t>
  </si>
  <si>
    <t>Tid för beslut ska alltid rapporteras om inte 'Dokumenterat beslut saknas' har angivits</t>
  </si>
  <si>
    <t>7.05</t>
  </si>
  <si>
    <t>Tidpunkten för beslutet måste ligga inom vårdtillfället</t>
  </si>
  <si>
    <t>7.06</t>
  </si>
  <si>
    <t>Protokollet ska avslutas efter 'TidBeslut' om 'Inga behandlingsbegränsningar' har rapporterats</t>
  </si>
  <si>
    <t>7.07</t>
  </si>
  <si>
    <t>Protokollet ska avslutas om man har rapporterat 'Behandlingsbegränsningar' när valideringsnivå är Alltid</t>
  </si>
  <si>
    <t>7.08</t>
  </si>
  <si>
    <t>Alla frågor i protokollet måste vara besvarade om man har valideringsnivå Fullständig krävs</t>
  </si>
  <si>
    <t>7.09</t>
  </si>
  <si>
    <t>Om man har valideringsnivå Valfritt ska antingen alla frågor i protokollet eller inga alls vara besvarade</t>
  </si>
  <si>
    <t>7.10</t>
  </si>
  <si>
    <t>Det går inte att besvara både 'Avstå' och 'Avbryta' med 'Ingen'</t>
  </si>
  <si>
    <t>7.11</t>
  </si>
  <si>
    <t>Två beslut med samma tidpunkt får inte förekomma</t>
  </si>
  <si>
    <t>Typ: SAPS3</t>
  </si>
  <si>
    <t>Delsumma I – Patienten före intagning</t>
  </si>
  <si>
    <t>"CancerTerapi"</t>
  </si>
  <si>
    <t>CancerTerapi</t>
  </si>
  <si>
    <t>"KroniskHjärtsvikt"</t>
  </si>
  <si>
    <t>Kronisk hjärtsvikt</t>
  </si>
  <si>
    <t>"Blodmalignitet"</t>
  </si>
  <si>
    <t>Blodmalignitet</t>
  </si>
  <si>
    <t>"Cirrhos"</t>
  </si>
  <si>
    <t>Cirrhos</t>
  </si>
  <si>
    <t>"AIDS"</t>
  </si>
  <si>
    <t>AIDS</t>
  </si>
  <si>
    <t>"Cancer"</t>
  </si>
  <si>
    <t>Cancer</t>
  </si>
  <si>
    <t>"TidPåSjukhus"</t>
  </si>
  <si>
    <t>Tid på sjukhus (antal dagar)</t>
  </si>
  <si>
    <t>Mätenhet (d) - Antal dagar</t>
  </si>
  <si>
    <t>"Vårdplats"</t>
  </si>
  <si>
    <t>Vårdplats, annan enhet</t>
  </si>
  <si>
    <t>"AnnanAvdelning"</t>
  </si>
  <si>
    <t>Vårdavdelning, annan enhet</t>
  </si>
  <si>
    <t>"Uppvakning"</t>
  </si>
  <si>
    <t>Uppvakning</t>
  </si>
  <si>
    <t>"Intermediär"</t>
  </si>
  <si>
    <t>Intermediär (IVA/Post-op)</t>
  </si>
  <si>
    <t>"Terapi"</t>
  </si>
  <si>
    <t>Terapi innan inläggning</t>
  </si>
  <si>
    <t>Nej</t>
  </si>
  <si>
    <t>"VasoaktivaFarmaka"</t>
  </si>
  <si>
    <t>Vasoaktiva farmaka</t>
  </si>
  <si>
    <t>"Operationstyp"</t>
  </si>
  <si>
    <t>Måste besvaras om Akut eller Elektiv kirurgi. ”Transplantation”, ”Isolerat trauma”, ”Multipelt trauma”, ”Hjärtkirurgi”, ”Neurokirurgi” och ”Övrig kirurgi”</t>
  </si>
  <si>
    <t>"Transplantation"</t>
  </si>
  <si>
    <t>Transplantation: Lever, njure, pankreas, njure och pankreas, övriga</t>
  </si>
  <si>
    <t>"IsoleratTrauma"</t>
  </si>
  <si>
    <t>Isolerat trauma (inkluderar bröstkorg, bukhåla, extremiteter)</t>
  </si>
  <si>
    <t>"MultipeltTrauma"</t>
  </si>
  <si>
    <t>Multipelt trauma</t>
  </si>
  <si>
    <t>"Hjärtkirurgi"</t>
  </si>
  <si>
    <t>Hjärtkirurgi: CABG utan klaffkirurgi</t>
  </si>
  <si>
    <t>Neurokirurgi: Cerebrovaskulär kirurgi</t>
  </si>
  <si>
    <t>Övrig kirurgi</t>
  </si>
  <si>
    <t>"AkutInfNosokomial"</t>
  </si>
  <si>
    <t xml:space="preserve">Fanns Akut infektion vid inläggning,  Nosokomial</t>
  </si>
  <si>
    <t>"AkutInfDjupLuftväg"</t>
  </si>
  <si>
    <t>Fanns Akut infektion vid inläggning, Djup luftväg</t>
  </si>
  <si>
    <t xml:space="preserve"> Delsumma III – Förekomst och grad av fysiologisk störning. Antingen GCS eller RLS85 anges eller båda. Om både GCS och RLS85 är angivet så används GCS vid beräkning.</t>
  </si>
  <si>
    <t>"GCSÖgon"</t>
  </si>
  <si>
    <t>Glasgow Coma Scale - Ögon</t>
  </si>
  <si>
    <t>"1"</t>
  </si>
  <si>
    <t>Ingen ögonöppning vid smärtstimulering</t>
  </si>
  <si>
    <t>"2"</t>
  </si>
  <si>
    <t>Ögonen öppnas efter smärtstimulering</t>
  </si>
  <si>
    <t>"3"</t>
  </si>
  <si>
    <t>Ögonen öppnas vid tilltal</t>
  </si>
  <si>
    <t>"4"</t>
  </si>
  <si>
    <t>Ögonen hålls spontant öppna</t>
  </si>
  <si>
    <t>"GCSVerbal"</t>
  </si>
  <si>
    <t>Glasgow Coma Scale - Verbal</t>
  </si>
  <si>
    <t>Ingen reaktion på tilltal</t>
  </si>
  <si>
    <t>Reagerar på tilltal med oartikulerat ljud</t>
  </si>
  <si>
    <t>Reagerar på tilltal med enstaka ord</t>
  </si>
  <si>
    <t>Desorienterad/konfusionell</t>
  </si>
  <si>
    <t>"5"</t>
  </si>
  <si>
    <t>Patienten är fullt orienterad</t>
  </si>
  <si>
    <t>"GCSMotorik"</t>
  </si>
  <si>
    <t>Glasgow Coma Scale - Motorisk</t>
  </si>
  <si>
    <t>Ingen reaktion vid smärtstimulering</t>
  </si>
  <si>
    <t>Patienten sträcker armbågen (extension) vid smärtstimulering</t>
  </si>
  <si>
    <t>Patienten böjer armbågen (flexion) vid smärtstimulering</t>
  </si>
  <si>
    <t>Patienten drar undan armen vid smärtstimulering av fingernagelbädd</t>
  </si>
  <si>
    <t>Patienten lokaliserar smärta</t>
  </si>
  <si>
    <t>"6"</t>
  </si>
  <si>
    <t>Patienten åtlyder uppmaning adekvat</t>
  </si>
  <si>
    <t>"RLS85"</t>
  </si>
  <si>
    <t>Reaction Level Scale -85 classification (RLS-85)</t>
  </si>
  <si>
    <t>Fullt vaken</t>
  </si>
  <si>
    <t>Något slö, somnar lätt</t>
  </si>
  <si>
    <t>Svarar trögt, lyder enkla uppmaningar</t>
  </si>
  <si>
    <t>Svarar ej eller obegripligt</t>
  </si>
  <si>
    <t>Adekvat smärtreaktion, drar undan</t>
  </si>
  <si>
    <t>Inadekvat smärtreaktion, böjer</t>
  </si>
  <si>
    <t>"7"</t>
  </si>
  <si>
    <t>Inadekvat smärtreaktion, sträcker</t>
  </si>
  <si>
    <t>"8"</t>
  </si>
  <si>
    <t>Reagerar ej på smärtstimuli</t>
  </si>
  <si>
    <t>"Bilirubin"</t>
  </si>
  <si>
    <t>Decimal-tal i formatet '##,##'</t>
  </si>
  <si>
    <t>Bilirubin</t>
  </si>
  <si>
    <t>Värdet ska anges i intervallet 1 → 1500</t>
  </si>
  <si>
    <t>Mätenhet (μmol/L) - mikromol per liter</t>
  </si>
  <si>
    <t>"Kroppstemperatur"</t>
  </si>
  <si>
    <t>Kroppstemperatur</t>
  </si>
  <si>
    <t>Värdet ska anges i intervallet 5 → 45</t>
  </si>
  <si>
    <t>Mätenhet (°C) - Grad Celsius</t>
  </si>
  <si>
    <t>"Kreatinin"</t>
  </si>
  <si>
    <t>Kreatinin</t>
  </si>
  <si>
    <t>Värdet ska anges i intervallet 1 → 3000</t>
  </si>
  <si>
    <t>"Hjärtfrekvens"</t>
  </si>
  <si>
    <t>Hjärtfrekvens</t>
  </si>
  <si>
    <t>Värdet ska anges i intervallet 0 → 400</t>
  </si>
  <si>
    <t>Mätenhet (bpm) - Hjärtslag/minut</t>
  </si>
  <si>
    <t>"BLeukocyter"</t>
  </si>
  <si>
    <t>B-leukocyter</t>
  </si>
  <si>
    <t>Värdet ska anges i intervallet 0 → 900</t>
  </si>
  <si>
    <t>Mätenhet (* 10^9/L)</t>
  </si>
  <si>
    <t>"aBpH"</t>
  </si>
  <si>
    <t>aB-pH</t>
  </si>
  <si>
    <t>Värdet ska anges i intervallet 5,7 → 8</t>
  </si>
  <si>
    <t>Mätenhet (pH)</t>
  </si>
  <si>
    <t>"BTrombocyt"</t>
  </si>
  <si>
    <t>B-Trombocyt</t>
  </si>
  <si>
    <t>Värdet ska anges i intervallet 0 → 3000</t>
  </si>
  <si>
    <t>"SystolisktTryck"</t>
  </si>
  <si>
    <t>Systoliskt tryck</t>
  </si>
  <si>
    <t>Mätenhet (mmHg) - millimeters of mercury</t>
  </si>
  <si>
    <t>"FiO2"</t>
  </si>
  <si>
    <t xml:space="preserve">FiO2 - anges i procent.
FiO2 och PaO2 skall vara tagna vid samma tidpunkt.</t>
  </si>
  <si>
    <t>Värdet ska anges i intervallet 21 → 100</t>
  </si>
  <si>
    <t>Mätenhet (%) - procent</t>
  </si>
  <si>
    <t>"PaO2"</t>
  </si>
  <si>
    <t xml:space="preserve">PaO2
FiO2 och PaO2 skall vara tagna vid samma tidpunkt.</t>
  </si>
  <si>
    <t>Värdet ska anges i intervallet 1 → 300</t>
  </si>
  <si>
    <t>Mätenhet (kPa) - kilopascal</t>
  </si>
  <si>
    <t>"Ventilation"</t>
  </si>
  <si>
    <t>Ventilation eller CPAP.</t>
  </si>
  <si>
    <t>Fotnot</t>
  </si>
  <si>
    <t>10.01</t>
  </si>
  <si>
    <t>SAPS3 ska inte rapporteras för vårdtillfällen där patienten är yngre än 16 år eller har okänd ålder</t>
  </si>
  <si>
    <t>10.02</t>
  </si>
  <si>
    <t>Operationstyp ska anges besvaras om opererad = 'Ja' för vårdtillfället. Operationstyp skall ej anges när opererad är besvarad med 'Nej'</t>
  </si>
  <si>
    <t>10.03</t>
  </si>
  <si>
    <t>Tid på sjukhus får maximalt vara 1800 dagar</t>
  </si>
  <si>
    <t>Typ: Higgins</t>
  </si>
  <si>
    <t>"Intagningsorsak"</t>
  </si>
  <si>
    <t xml:space="preserve">APACHE III-intagningsorsak 4:1 – 4:18 enligt SIR:s riktlinje.
Om vårdtillfället inte är kodat, ange ”Ej kodad”. Kan bara inträffa om vårdtillfället inte har en utskrivningstid.</t>
  </si>
  <si>
    <t>Texten får maximalt vara 10 tecken lång</t>
  </si>
  <si>
    <t>"Status"</t>
  </si>
  <si>
    <t>Higgins-status</t>
  </si>
  <si>
    <t>"Fullständig"</t>
  </si>
  <si>
    <t>Fullständig</t>
  </si>
  <si>
    <t>"EjFullständig"</t>
  </si>
  <si>
    <t>Ej fullständig</t>
  </si>
  <si>
    <t>"AntalHjärtop"</t>
  </si>
  <si>
    <t xml:space="preserve">Antal tidigare hjärtoperationer före aktuell operation
Ej obligatorisk för beräkningen av EMR</t>
  </si>
  <si>
    <t>Värdet ska anges i intervallet 0 → 99</t>
  </si>
  <si>
    <t>Mätenhet (st)</t>
  </si>
  <si>
    <t>"TidigareKärlkirurgi"</t>
  </si>
  <si>
    <t xml:space="preserve">Tidigare kärlkirurgi före aktuellt vårdtillfälle
Ej obligatorisk för beräkningen av EMR</t>
  </si>
  <si>
    <t>"Vikt"</t>
  </si>
  <si>
    <t xml:space="preserve">Preopertiv vikt i kg
Värdet är obligatoriskt för beräkningen av EMR</t>
  </si>
  <si>
    <t>Värdet ska anges i intervallet 3 → 250</t>
  </si>
  <si>
    <t>Mätenhet (kg) - kilogram</t>
  </si>
  <si>
    <t>"Längd"</t>
  </si>
  <si>
    <t xml:space="preserve">Preoperativ längd i cm
Värdet är obligatoriskt för beräkningen av EMR</t>
  </si>
  <si>
    <t>Värdet ska anges i intervallet 50 → 250</t>
  </si>
  <si>
    <t>Mätenhet (cm) - centimeter</t>
  </si>
  <si>
    <t>"KreaPreop"</t>
  </si>
  <si>
    <t xml:space="preserve">Kreatinin preoperativt
Preoperativt uppmätt kreatinin (max 4 dygn före operationsdygnet)
Värdet är obligatoriskt för beräkningen av EMR</t>
  </si>
  <si>
    <t>Värdet ska anges i intervallet 20 → 2000</t>
  </si>
  <si>
    <t>Mätenhet (mikromol/liter)</t>
  </si>
  <si>
    <t>"AlbPreop"</t>
  </si>
  <si>
    <t xml:space="preserve">Albumin preoperativt.
Preoperativt uppmätt albumin (max 4 dygn före operationsdygnet)
Värdet är obligatoriskt för beräkningen av EMR</t>
  </si>
  <si>
    <t>Värdet ska anges i intervallet 5 → 70</t>
  </si>
  <si>
    <t>Mätenhet (g/L) - Gram per liter</t>
  </si>
  <si>
    <t>"ECCtid"</t>
  </si>
  <si>
    <t xml:space="preserve">Tid med hjärt-lungmaskin (sammanlagd tid vid flera episoder)
Värdet är obligatoriskt för beräkningen av EMR. Ange 0 om ingen ECC använts.</t>
  </si>
  <si>
    <t>Värdet ska anges i intervallet 0 → 999</t>
  </si>
  <si>
    <t>Mätenhet (m) - minuter</t>
  </si>
  <si>
    <t>"Ballongpump"</t>
  </si>
  <si>
    <t xml:space="preserve">Ballongpump
Värdet är obligatoriskt för beräkningen av EMR</t>
  </si>
  <si>
    <t>"Inandningsoxygen"</t>
  </si>
  <si>
    <t xml:space="preserve">Syrgaskoncentrationen i andningsluften i %
Värdet är obligatoriskt för beräkningen av EMR</t>
  </si>
  <si>
    <t>"ArtPCO2"</t>
  </si>
  <si>
    <t xml:space="preserve">Arteriella koldioxidtensionen i kPa, en decimal
Värdet är obligatoriskt för beräkningen av EMR</t>
  </si>
  <si>
    <t>Värdet ska anges i intervallet 2 → 30</t>
  </si>
  <si>
    <t>"ArtPO2"</t>
  </si>
  <si>
    <t xml:space="preserve">Arteriella syrgaskoncentrationen, en decimal
Värdet är obligatoriskt för beräkningen av EMR</t>
  </si>
  <si>
    <t>Värdet ska anges i intervallet 2 → 95</t>
  </si>
  <si>
    <t>"ArtO2"</t>
  </si>
  <si>
    <t xml:space="preserve">Arteriella syrgaskoncentrationen i %
Värdet är obligatoriskt för beräkningen av EMR</t>
  </si>
  <si>
    <t>Värdet ska anges i intervallet 15 → 100</t>
  </si>
  <si>
    <t>Mätenhet (%) - Procent</t>
  </si>
  <si>
    <t>Obligatoriskt för beräkning av EMR att Blandvenös eller Centralvenös anges.</t>
  </si>
  <si>
    <t>"BlandvenösO2"</t>
  </si>
  <si>
    <t>Blandade venösa syrgasmättnaden i procent</t>
  </si>
  <si>
    <t>Värdet ska anges i intervallet 10 → 99</t>
  </si>
  <si>
    <t>"CentralvenösO2"</t>
  </si>
  <si>
    <t>Centrala venösa syrgasmättnaden i %</t>
  </si>
  <si>
    <t xml:space="preserve">Hjärtfrekvens vid intagning
Värdet är obligatoriskt för beräkningen av EMR</t>
  </si>
  <si>
    <t>Värdet ska anges i intervallet 20 → 200</t>
  </si>
  <si>
    <t>Mätenhet (bmp) - Hjärtslag per minut</t>
  </si>
  <si>
    <t>"CVP"</t>
  </si>
  <si>
    <t xml:space="preserve">Central venöst tryck i mmHg
Värdet är obligatoriskt för beräkningen av EMR</t>
  </si>
  <si>
    <t>Värdet ska anges i intervallet -10 → 40</t>
  </si>
  <si>
    <t>Mätenhet (mmHg) - millimeter kvicksilver</t>
  </si>
  <si>
    <t>"BasÖverskott"</t>
  </si>
  <si>
    <t xml:space="preserve">Basöverskott
Värdet är obligatoriskt för beräkningen av EMR</t>
  </si>
  <si>
    <t>Värdet ska anges i intervallet -30 → 30</t>
  </si>
  <si>
    <t>Mätenhet (mmol/L) - millimoles per liter</t>
  </si>
  <si>
    <t>"AktiveradTEDA"</t>
  </si>
  <si>
    <t xml:space="preserve">TEDA aktiverad vid ankomst
Värdet är obligatoriskt för beräkningen av EMR</t>
  </si>
  <si>
    <t>"IntuberadVidAnkomst"</t>
  </si>
  <si>
    <t xml:space="preserve">Intuberad vid ankomst
Värdet är obligatoriskt för beräkningen av EMR</t>
  </si>
  <si>
    <t>"AortaTångtid"</t>
  </si>
  <si>
    <t xml:space="preserve">Aorta-tångtid (vid flera – summan), antal minuter
Värdet är obligatoriskt för beräkningen av EMR</t>
  </si>
  <si>
    <t>11.01</t>
  </si>
  <si>
    <t>Higgins ska endast rapporteras för vårdtypen 'TIVA'</t>
  </si>
  <si>
    <t>11.02</t>
  </si>
  <si>
    <t>Intagningsorsak enligt APACHE III ska vara '4:1' - '4:18' då vårdtillfället är utskrivet. Kan anges som 'Ej kodad' eller utelämnas om vårdtillfället inte är utskrivet.</t>
  </si>
  <si>
    <t>Typ: ClinicalFrailtyScaleData</t>
  </si>
  <si>
    <t>"Bedömning"</t>
  </si>
  <si>
    <t>Bedömning</t>
  </si>
  <si>
    <t>1 Mycket vital – individer som är starka, aktiva, energiska och motiverade. De brukar ofta träna regelbundet. De tillhör de som är i bäst skick för sin ålder.</t>
  </si>
  <si>
    <t>2 Vital – individer som inte har några sjukdomssymtom men som är i sämre skick än individer i kategori 1. De tränar ofta eller är emellanåt mycket aktiva, till exempel beroende på årstid.</t>
  </si>
  <si>
    <t>3 Klarar sig bra – individer vars medicinska problem är väl kontrollerade, men som inte regelbundet är aktiva utöver vanliga promenader.</t>
  </si>
  <si>
    <t>4 Sårbar – är inte beroende av andras hjälp i vardagen, men har ofta symtom som begränsar deras aktiviteter. Ett vanligt klagomål är att de begränsas (”saktas ned”) och/eller blir trötta under dagen.</t>
  </si>
  <si>
    <t>5 Lindrigt skör – dessa individer är ofta uppenbart långsammare, och behöver hjälp med komplexa IADL (Instrumental Activities of Daily Living)-aktiviteter (ekonomi, transporter, tungt hushållsarbete, medicinering) Lindrig skörhet försämrar i allmänhet förmågan att handla och gå ut på egen hand, laga mat och utföra hushållsarbete.</t>
  </si>
  <si>
    <t>6 Måttligt skör – individer som behöver hjälp med alla utomhusaktiviteter och hushållsarbete. Inomhus har de ofta problem med trappor, behöver hjälp med att tvätta sig, och kan behöva minimal hjälp (uppmaning, stöd) med att klä på sig.</t>
  </si>
  <si>
    <t>7 Allvarligt skör – är helt beroende av andra för personlig egenvård oavsett orsak (fysisk eller kognitiv). Trots det framstår de som stabila och utan hög risk för att dö (inom ungefär 6 månader).</t>
  </si>
  <si>
    <t>8 Mycket allvarligt skör – helt beroende, närmar sig livets slut. De kan i allmänhet inte tillfriskna ens från en lindrig sjukdom.</t>
  </si>
  <si>
    <t>"9"</t>
  </si>
  <si>
    <t>9 Terminalt sjuk – närmar sig livets slut. I den här kategorin ingår individer med en förväntad återstående livslängd på mindre än 6 månader utan övriga uppenbara tecken på skörhet</t>
  </si>
  <si>
    <t>"Bortfallsorsak"</t>
  </si>
  <si>
    <t>Bortfallsorsak, ska anges då bedömning saknas och valideringsnivå är 'Alltid'</t>
  </si>
  <si>
    <t>"KanEjFastställas"</t>
  </si>
  <si>
    <t xml:space="preserve">Information har eftersökts men kan ej fastställas
Man har eftersökt men hittar ej information. Kan vara patienter från annan region där man inte har journalanteckningar, spärrad journal, utländska personer, personer som inte tidigare sökt sjukvård, oidentifierade osv</t>
  </si>
  <si>
    <t>"EjEftersökt"</t>
  </si>
  <si>
    <t xml:space="preserve">Information har inte eftersökts
Man har av något skäl inte gjort eftersökning.</t>
  </si>
  <si>
    <t>"EjLokalaKriterier"</t>
  </si>
  <si>
    <t xml:space="preserve">Ingår ej i lokal patientgrupp för Clinical Frailty Scale
Om man har egna lokala kriterier för Clinical Frailty Scale som ålder, diagnosgrupp och vårdtillfället ej uppfyller dessa.</t>
  </si>
  <si>
    <t>4.01</t>
  </si>
  <si>
    <t>Registering av ClinicalFrailtyScale ska endast förekomma för vårdtyperna 'IVA' eller 'TIVA'</t>
  </si>
  <si>
    <t>4.02</t>
  </si>
  <si>
    <t>Om registreringsnivå för Clinical Frailty Scale är 'Alltid' så skall bortfallsorsak anges om ingen bedömning gjorts.</t>
  </si>
  <si>
    <t>Typ: PIM2</t>
  </si>
  <si>
    <t>Elektivt</t>
  </si>
  <si>
    <t>"VarPostoperativVård"</t>
  </si>
  <si>
    <t>PostOp</t>
  </si>
  <si>
    <t>"Hjärtlungmaskin"</t>
  </si>
  <si>
    <t>Hjärtmaskin</t>
  </si>
  <si>
    <t>"Högriskdiagnos"</t>
  </si>
  <si>
    <t>Högriskdisanos</t>
  </si>
  <si>
    <t>"0"</t>
  </si>
  <si>
    <t>"Hjärtstillestånd"</t>
  </si>
  <si>
    <t>"Svår kombinerad immunbrist(SCID)"</t>
  </si>
  <si>
    <t>Leukemi eller lymfom efter första induktionsbehandlingen</t>
  </si>
  <si>
    <t>Spontan cerebral blödning</t>
  </si>
  <si>
    <t>Kardiomyopati eller myocardit</t>
  </si>
  <si>
    <t>Hypoplastiskt vänsterkammarsyndrom(HLHS)</t>
  </si>
  <si>
    <t>"HIV infektion"</t>
  </si>
  <si>
    <t>Leverinsufficiencens är huvudorsak till IVA-inläggning</t>
  </si>
  <si>
    <t>Neurodegenerativ sjukdom</t>
  </si>
  <si>
    <t>"Lågriskdiagnos"</t>
  </si>
  <si>
    <t>Lågriskdiagnos</t>
  </si>
  <si>
    <t>Astma är huvudorsak till IVA-inläggning</t>
  </si>
  <si>
    <t>Bronkiolit är huvudorsak till inläggning på IVA</t>
  </si>
  <si>
    <t>Krupp är huvudorsak till inläggning på IVA</t>
  </si>
  <si>
    <t>Obstruktiv sömnapne är huvudorsak till anläggning på IVA</t>
  </si>
  <si>
    <t>Diabetesketoacidos är huvudorsak till inläggning på IVA</t>
  </si>
  <si>
    <t>"IngenLjusreaktion"</t>
  </si>
  <si>
    <t>Ingen ljusreaktion</t>
  </si>
  <si>
    <t>"MekaniskVentilering"</t>
  </si>
  <si>
    <t>Mekanisk ventilering</t>
  </si>
  <si>
    <t>"SystolisktTryckSaknasAnledning"</t>
  </si>
  <si>
    <t>Om systoliskt tryck saknas, ska här anges anledningen</t>
  </si>
  <si>
    <t>"VärdeOkänt"</t>
  </si>
  <si>
    <t>Värde okänt (ersätter "Värde saknas")</t>
  </si>
  <si>
    <t>"IckeMätbart"</t>
  </si>
  <si>
    <t>Systoliskt tryck var icke mätbart</t>
  </si>
  <si>
    <t>Hjärtstillestånd</t>
  </si>
  <si>
    <t>"Saknas"</t>
  </si>
  <si>
    <t>Värde saknas (utgår 2021-12-31, använd "Värde okänt")</t>
  </si>
  <si>
    <t>Värdet på det systoliska trycket</t>
  </si>
  <si>
    <t>Basöverskott</t>
  </si>
  <si>
    <t>FiO2</t>
  </si>
  <si>
    <t>PaO2</t>
  </si>
  <si>
    <t>Värdet ska anges i intervallet 1 → 100</t>
  </si>
  <si>
    <t>Mätenhet (kPa) - Kilopascal</t>
  </si>
  <si>
    <t>12.01</t>
  </si>
  <si>
    <t>Registering ska endast förekomma om vårdtypen är 'IVA' och patienten är yngre än 16 år, eller om vårdtypen är'BIVA'</t>
  </si>
  <si>
    <t>12.02</t>
  </si>
  <si>
    <t>PIM2 tillämpas inte på patienter som är 16 år eller äldre och har vårdtypen IVA</t>
  </si>
  <si>
    <t>12.03</t>
  </si>
  <si>
    <t>Man kan inte ange både 'Högriskdiagnos' och 'Lågriskdiagnos' samtidigt</t>
  </si>
  <si>
    <t>12.04</t>
  </si>
  <si>
    <t>PIM2-data får ej anges för vårdtillfällen inskrivna 2016-01-01 eller senare. Istället används PIM3 from 2016</t>
  </si>
  <si>
    <t>Typ: PIM3</t>
  </si>
  <si>
    <t>Postoperativ vård</t>
  </si>
  <si>
    <t>"Ja, hjärtkirurgi med hjärtlungmaskin" (Coefficient = -1.2246)</t>
  </si>
  <si>
    <t>"Ja, hjärtkirurgi utan hjärtlugnmaskin" (Coefficient = -0.8762)</t>
  </si>
  <si>
    <t>"Ja, icke hjärtkirurgi" (Coefficient = -1.5164)</t>
  </si>
  <si>
    <t>"MycketHögRisk"</t>
  </si>
  <si>
    <t>Mycket hög risk</t>
  </si>
  <si>
    <t>"Hjärtestillestånd föregår inläggning på IVA"</t>
  </si>
  <si>
    <t>Benmärgstransplanterad mottagare</t>
  </si>
  <si>
    <t>"HögRisk"</t>
  </si>
  <si>
    <t>Hög risk</t>
  </si>
  <si>
    <t>Nekrotiserande enterokolit(NEC)</t>
  </si>
  <si>
    <t>"LågRisk"</t>
  </si>
  <si>
    <t>Låg risk</t>
  </si>
  <si>
    <t>Epileptiska kramper är huvudorsak till inläggning på IVA</t>
  </si>
  <si>
    <t>"LjusstelaPupiller"</t>
  </si>
  <si>
    <t xml:space="preserve">Ljusstela pupiller
'true'  om pupillerna är &gt;3 mm och båda fixerade.
'false' om pupillerna har normal ljusreaktion.
null   när det inte är undersökt.
Pupillreaktion för starkt ljus används som ett index för hjärnfunktion.
Registrera inte onormala fynd om de beror på droger, toxiner eller lokal ögonskada.</t>
  </si>
  <si>
    <t>"MekaniskVentilation"</t>
  </si>
  <si>
    <t xml:space="preserve">Mekanisk ventilation vid någon tid under första timmen på IVA.
Mekanisk ventilation inkluderar maskventilation(NIV) eller nasal CPAP eller BiPAP
eller negativ tryckventilation.
Ange 'true' eller 'false'</t>
  </si>
  <si>
    <t>Värdet ska anges i intervallet 20 → 400</t>
  </si>
  <si>
    <t xml:space="preserve">Basöverskott arteriellt, kapillärt blod eller venöst.
Anges med en decimal</t>
  </si>
  <si>
    <t xml:space="preserve">FiO2
Ange faktiskt värde = syrgasprocent vid tiden för registrerat PaO2 eller null vid 'saknas'</t>
  </si>
  <si>
    <t>PaO2, Anges i kPa om syrgas ges via endotrakeal tub (ETT) eller huvudbox.</t>
  </si>
  <si>
    <t>"SpO2"</t>
  </si>
  <si>
    <t xml:space="preserve">SpO2, Pulsoximeter värde – anges som faktiskt värde i %
(Om ductus arteriosus är öppen och det föreligger ett höger-vänster flöde i ductus (dvs ett
flöde med venöst blod från truncus pulmonalis till aorta) skall det preduktala värdet
anges, dvs i de flesta fall pulsoximeter värdet erhållet i höger hand).</t>
  </si>
  <si>
    <t>"Laktat"</t>
  </si>
  <si>
    <t>Laktat, anges med en decimal eller null för saknas</t>
  </si>
  <si>
    <t>Värdet ska anges i intervallet 0 → 35,5</t>
  </si>
  <si>
    <t>13.01</t>
  </si>
  <si>
    <t>Diagnosen kan vara av typen 'Mycket hög risk', 'Hög risk' eller 'Låg risk', men endast ett alternativ kan anges</t>
  </si>
  <si>
    <t>13.02</t>
  </si>
  <si>
    <t>Då orsak till att Systoliskt blodtryck saknas anges så kan inte även systoliskt blodtryck anges</t>
  </si>
  <si>
    <t>13.03</t>
  </si>
  <si>
    <t xml:space="preserve">Orsak till saknat systoliskt blodtryck måste anges i &lt;SystolisktTryckSaknas&gt; </t>
  </si>
  <si>
    <t>Typ: SOFAData</t>
  </si>
  <si>
    <t xml:space="preserve">From 2016 så finns en ny riktlinje för SOFA där man inte behöver ange både Kreatinin och Diures för att få poäng för Njure. Man ska då ange Version=2 för att beräkningen ska bli komplett.
Version kan utelämnas och tolkas då som Version = 1.</t>
  </si>
  <si>
    <t>SOFA version 1</t>
  </si>
  <si>
    <t>SOFA version 2</t>
  </si>
  <si>
    <t>"SOFAs"</t>
  </si>
  <si>
    <t>Sofa-data</t>
  </si>
  <si>
    <t>14.02</t>
  </si>
  <si>
    <t xml:space="preserve">SOFA ska endast anges om vårdtyp är IVA eller TIVA </t>
  </si>
  <si>
    <t>14.04</t>
  </si>
  <si>
    <t>För att SOFA ska anses vara 'Fullständig' får högst en variabel saknas och 'Ej fullständig' får bara användas om fler än en variabel saknas</t>
  </si>
  <si>
    <t>14.05</t>
  </si>
  <si>
    <t>Inga variabler ska rapporteras om 'Status' är antingen 'Annan orsak' eller 'Medicinsk indikation för provtagning saknas'</t>
  </si>
  <si>
    <t>14.06</t>
  </si>
  <si>
    <t>'SOFA' får inte ha två registreringar med samma datum</t>
  </si>
  <si>
    <t>14.07</t>
  </si>
  <si>
    <t>Endast en 'In SOFA' kan förekoma</t>
  </si>
  <si>
    <t>14.08</t>
  </si>
  <si>
    <t>Endast en 'Ut SOFA' kan förekomma</t>
  </si>
  <si>
    <t>14.09</t>
  </si>
  <si>
    <t>'In SOFA' och 'Ut SOFA' måste anges på alla vårdtillfällen</t>
  </si>
  <si>
    <t>14.10</t>
  </si>
  <si>
    <t>Ingen 'Daglig SOFA' förväntas om vårdtillfället är kortare en 5 timmar</t>
  </si>
  <si>
    <t>14.11</t>
  </si>
  <si>
    <t>Vid 'Daglig SOFA' ska man ange 'SOFADatum', men endast då</t>
  </si>
  <si>
    <t>14.12</t>
  </si>
  <si>
    <t>SOFA-registreringen måste infalla inom vårdtillfällets tidsram</t>
  </si>
  <si>
    <t>14.14</t>
  </si>
  <si>
    <t>Vasoaktiva läkemedel ska ej utelämnas om MAP är angivet</t>
  </si>
  <si>
    <t>Typ: Avliden2009</t>
  </si>
  <si>
    <t>"TeckenHjärnskada"</t>
  </si>
  <si>
    <t xml:space="preserve">Ett eller flera av nedanstående konstanter
Värdet 'Nej' får endast existera ensamt, och ej i kombination med något annat värde.</t>
  </si>
  <si>
    <t xml:space="preserve">Fråga 1: Förelåg tecken på svår nytillkommen hjärnskada före döden?
Om Nej så ska det vara det enda svaret</t>
  </si>
  <si>
    <t>"Pupiller"</t>
  </si>
  <si>
    <t>Ljusstela pupiller</t>
  </si>
  <si>
    <t>"Reflex"</t>
  </si>
  <si>
    <t>Ingen host-/sväljreflex</t>
  </si>
  <si>
    <t>Ingen egenandning</t>
  </si>
  <si>
    <t>"RLS8"</t>
  </si>
  <si>
    <t>RLS -8</t>
  </si>
  <si>
    <t>"Annat"</t>
  </si>
  <si>
    <t>Annat</t>
  </si>
  <si>
    <t>"OrsakHjärnskada"</t>
  </si>
  <si>
    <t xml:space="preserve">Fråga 2: Om tecken på svår nytillkommen hjärnskada förelåg, vilken/-a var orsaken/-erna?
Besvaras enbart om Fråga 1 besvarats med annat än ”Nej”.</t>
  </si>
  <si>
    <t>"IntrakraniellBlödningAltInfarkt"</t>
  </si>
  <si>
    <t>Intrakraniell blödning / infarkt</t>
  </si>
  <si>
    <t>"Skalltrauma"</t>
  </si>
  <si>
    <t>Skalltrauma</t>
  </si>
  <si>
    <t>"Anoxi"</t>
  </si>
  <si>
    <t>Anoxi</t>
  </si>
  <si>
    <t>"FörekomVentilation"</t>
  </si>
  <si>
    <t>Fråga 3: Förekom artificiell ventilation (Invasiv eller Non-Invasiv) sista dygnet?</t>
  </si>
  <si>
    <t>"DödsfallKonstateratGenom"</t>
  </si>
  <si>
    <t xml:space="preserve">Ett eller flera av nedanstående konstanter
Värdet 'Indirekta' får endast existera ensamt, och ej i kombination med något annat värde.</t>
  </si>
  <si>
    <t>Fråga 4: Dödsfallet konstaterat genom</t>
  </si>
  <si>
    <t>"Indirekta"</t>
  </si>
  <si>
    <t>Indirekta kriterier</t>
  </si>
  <si>
    <t>"Klinisk"</t>
  </si>
  <si>
    <t>Direkta kriterier, klinisk neurologisk undersökning</t>
  </si>
  <si>
    <t>"Fyrkärlsangiografi"</t>
  </si>
  <si>
    <t>Direkta kriterier, fyrkärlsangiografi</t>
  </si>
  <si>
    <t>"OrsakDödsfallEjDirektaKriterier"</t>
  </si>
  <si>
    <t xml:space="preserve">Fråga 5: Vid tecken på svår hjärnskada - Varför kunde dödsfallet inte konstateras genom direkta kriterier?
Besvaras endast om fråga 1 inte besvarats med "Nej och fråga 4 med ”Indirekta kriterier”</t>
  </si>
  <si>
    <t>"Avbruten"</t>
  </si>
  <si>
    <t>Avbruten behandling</t>
  </si>
  <si>
    <t>"Avstår"</t>
  </si>
  <si>
    <t>Avstår från behandling</t>
  </si>
  <si>
    <t>"Olämplig"</t>
  </si>
  <si>
    <t>Medicinskt olämplig som donator</t>
  </si>
  <si>
    <t>"EjÅterställd"</t>
  </si>
  <si>
    <t>Ej återställd hjärtverksamhet</t>
  </si>
  <si>
    <t>"EjUppmärksammad"</t>
  </si>
  <si>
    <t>Donator ej uppmärksammad</t>
  </si>
  <si>
    <t>"Negativ"</t>
  </si>
  <si>
    <t>Avlidne negativ till donation</t>
  </si>
  <si>
    <t>"EjRadiologisk"</t>
  </si>
  <si>
    <t>Ej tillgång till radiologisk diagnostik</t>
  </si>
  <si>
    <t>"EjKlinisk"</t>
  </si>
  <si>
    <t>Ej tillgång till kompetens för klinisk diagnostik</t>
  </si>
  <si>
    <t>"EjMisstänkt"</t>
  </si>
  <si>
    <t>Total hjärninfarkt misstänktes ej</t>
  </si>
  <si>
    <t>"TransplantationsKoordinator"</t>
  </si>
  <si>
    <t xml:space="preserve">Fråga 6: Togs kontakt med transplantationskoordinator?
Besvaras endast om fråga 1 inte besvarats med ”Nej” samt att det förekom artificiell ventilation(fråga 3) och att fråga 4 besvarats med ”Indirekta kriterier” eller ”Direkta kriterier”</t>
  </si>
  <si>
    <t>"Kontraindikation"</t>
  </si>
  <si>
    <t xml:space="preserve">Fråga 7: Förelåg  kontraindikationer mot organdonation?
Besvaras endast om fråga 4 besvarats med ”Direkta kriterier”
Om ”Nej” skall det vara det enda svaret.</t>
  </si>
  <si>
    <t>"Medicinska"</t>
  </si>
  <si>
    <t>Medicinska skäl</t>
  </si>
  <si>
    <t>"Rättsmedicinska"</t>
  </si>
  <si>
    <t>Rättsmedicinska skäl</t>
  </si>
  <si>
    <t>"MöjligDonator"</t>
  </si>
  <si>
    <t xml:space="preserve">Detta avsnitt ska endast vara med om fråga 7 besvarats och då besvarats med ”Nej”
Fråga 8: Om möjlig donator</t>
  </si>
  <si>
    <t>"Beslutad"</t>
  </si>
  <si>
    <t>"Granskad"</t>
  </si>
  <si>
    <t>Fråga 10: Uppgifterna granskade av kontaktperson för donationsfrågor?</t>
  </si>
  <si>
    <t>15.01</t>
  </si>
  <si>
    <t>Avliden på Iva Ver4 upphörde 2016-01-01 och ersattes med Avliden på Iva Mätetal</t>
  </si>
  <si>
    <t>15.02</t>
  </si>
  <si>
    <t>Tecken på svår nytillkommen hjärnskada ska besvaras</t>
  </si>
  <si>
    <t>15.03</t>
  </si>
  <si>
    <t>'Orsakhjärnskada' ska endast besvaras om tecken på svår nytillkommen hjärnskada förelåg</t>
  </si>
  <si>
    <t>15.04</t>
  </si>
  <si>
    <t>Frågan om hur dödsfallet konstaterats ska alltid besvaras</t>
  </si>
  <si>
    <t>15.05</t>
  </si>
  <si>
    <t>Dödsfallet kan inte ha konstateras med Direkta Kriterier om Ventilation besvarats med Nej</t>
  </si>
  <si>
    <t>15.06</t>
  </si>
  <si>
    <t>'Diagnostik' ska endast besvaras om det förekom tecken på svår nytillkommen hjärnskada och om dödsfallet dessutom konstaterats med Indirekta kriterier</t>
  </si>
  <si>
    <t>15.07</t>
  </si>
  <si>
    <t>Diagnostik kan inte besvaras med 'Total hjärninfarkt misstänktes ej' om Ventilation samtidigt besvarats med Nej</t>
  </si>
  <si>
    <t>15.08</t>
  </si>
  <si>
    <t>'Koordinator' ska endast besvaras om 'Hjärnskada' och 'Ventilation' besvarats med 'Ja', annars ska den inte besvaras</t>
  </si>
  <si>
    <t>15.09</t>
  </si>
  <si>
    <t>'Kontraindikation' ska besvaras då, och endast då, 'Konstaterat' besvarats med 'Direkta kriterier'</t>
  </si>
  <si>
    <t>15.10</t>
  </si>
  <si>
    <t>'Möjlig donator' ska endast besvaras när dödsfall konstaterats med Direkta kriterier och ingen Kontraindikation finns</t>
  </si>
  <si>
    <t>15.11</t>
  </si>
  <si>
    <t>'InställningKänd' ska bara besvaras om patientens inställning till donation är känd. Annars så ska den utelämnas</t>
  </si>
  <si>
    <t>15.12</t>
  </si>
  <si>
    <t xml:space="preserve">Besvaras endast om Inställning besvarats med 'Okänd' </t>
  </si>
  <si>
    <t>15.13</t>
  </si>
  <si>
    <t>'Beslutad' ska endast besvaras om dödsfallet konstaterats med Direkta kriterier</t>
  </si>
  <si>
    <t>15.14</t>
  </si>
  <si>
    <t>'Dokumentationssätt' ska besvaras om patientens inställning till donation är känd</t>
  </si>
  <si>
    <t>15.15</t>
  </si>
  <si>
    <t>'Genomfördes' ska endast besvaras om Planerad besvarats med Ja</t>
  </si>
  <si>
    <t>15.16</t>
  </si>
  <si>
    <t>AvlidenPåIva kan inte rapporteras när vårdresultatet är 'Levande'</t>
  </si>
  <si>
    <t>Typ: Avliden2016</t>
  </si>
  <si>
    <t>Fråga 1: Förelåg tecken på svår nytillkommen hjärnskada före döden?</t>
  </si>
  <si>
    <t>"RLSAltGCS"</t>
  </si>
  <si>
    <t>RLS större än 6 alt. GCS mindre än 5</t>
  </si>
  <si>
    <t>"AndningKranialnerv"</t>
  </si>
  <si>
    <t>Bortfall av spontanandning eller minst en kranialnervsreflex</t>
  </si>
  <si>
    <t>"Sannolikt"</t>
  </si>
  <si>
    <t>Hög sannolikhet för utvecklande av total hjärninfarkt</t>
  </si>
  <si>
    <t xml:space="preserve">Fråga 1.2.2: Vilken/-a var orsaken/-erna?
Besvaras enbart om Fråga 1 besvarats med annat än ”Nej”.</t>
  </si>
  <si>
    <t>Intrakraniell blödning/infarkt</t>
  </si>
  <si>
    <t>"SubakutAltKroniskProcess"</t>
  </si>
  <si>
    <t>Subakut eller kronisk process (t.ex. hjärntumör) som övergår i ett akut skede (svullnad pga. tumör, postoperativ blödning etc.)</t>
  </si>
  <si>
    <t>Fråga 2: Förekom assisterad ventilation sista dygnet?</t>
  </si>
  <si>
    <t xml:space="preserve">Fråga 2.1.1: Togs kontakt med transplantationskoordinator?
Besvaras om svår nytillkommen hjärnskada är annat än "Nej" och Ventilation=Ja</t>
  </si>
  <si>
    <t>"VarförEjVentilation"</t>
  </si>
  <si>
    <t xml:space="preserve">Fråga 2.2.1: Varför förekom inte assisterad ventilation?
Besvaras om svår nytillkommen hjärnskada är annat än "Nej" och Ventilation=Nej</t>
  </si>
  <si>
    <t>Avbryter/avstår från behandling på grund av bedömningen dålig prognos av patientens akuta sjukdom</t>
  </si>
  <si>
    <t>Avbryter/avstår från behandling på grund av bedömningen dålig prognos av patientens tidigare kroniska sjukdom (t.ex. spridd malign sjukdom)</t>
  </si>
  <si>
    <t>Fråga 3: Dödsfallet konstaterat genom kriterier (Direkta eller indirekta)</t>
  </si>
  <si>
    <t>Indirekta kriterier (hjärtstopp)</t>
  </si>
  <si>
    <t>Direkta kriterier (total hjärninfarkt), Klinisk neurologisk undersökning</t>
  </si>
  <si>
    <t>"KliniskOchAngio"</t>
  </si>
  <si>
    <t>Direkta kriterier (total hjärninfarkt), Klinisk neurologisk undersökning och fyrkärlsangiografi</t>
  </si>
  <si>
    <t xml:space="preserve">Fråga 3.1.1: Vad var huvudorsaken till att dödsfallet inte konstaterades genom direkta kriterier?
Besvaras om nytillkommen hjärnskada med alla tre tecknen och assisterad ventilation samt dödsfallet
konstaterat med indirekta kriterier.</t>
  </si>
  <si>
    <t>Behandling avbruten utan uppmärksammad möjlighet till donation</t>
  </si>
  <si>
    <t>"EjUtvecklat"</t>
  </si>
  <si>
    <t>Total hjärninfarkt utvecklades ej</t>
  </si>
  <si>
    <t>"OlämpligAvIva"</t>
  </si>
  <si>
    <t>Av IVA-personal bedömd som olämplig av medicinska skäl (utan kontakt med transplantationsverksamhet)</t>
  </si>
  <si>
    <t>Ej tillgång till kompetens för klinisk diagnostik av total hjärninfarkt.</t>
  </si>
  <si>
    <t>"OlämpligAvTransp"</t>
  </si>
  <si>
    <t>Av transplantationsverksamhet bedömd som olämplig av medicinska skäl</t>
  </si>
  <si>
    <t>Negativ inställning till organdonation framkommit</t>
  </si>
  <si>
    <t>"TidUppmärksammad"</t>
  </si>
  <si>
    <t xml:space="preserve">Fråga 3.1.2: Tiden från uppmärksammad möjlig donator tills behandlingen avbröts anges.
Besvaras om nytillkommen hjärnskada med alla tre tecknen och assisterad ventilation samt
dödsfallet konstaterat med indirekta kriterier och att diagnostik ej besvarats med ”Behandling avbruten”</t>
  </si>
  <si>
    <t>"-6"</t>
  </si>
  <si>
    <t>Mindre än 6 timmar</t>
  </si>
  <si>
    <t>"6-12"</t>
  </si>
  <si>
    <t>6-12 timmar</t>
  </si>
  <si>
    <t>"12-24"</t>
  </si>
  <si>
    <t>12-24 timmar</t>
  </si>
  <si>
    <t>"24-48"</t>
  </si>
  <si>
    <t>24-48 timmar</t>
  </si>
  <si>
    <t>"48-72"</t>
  </si>
  <si>
    <t>48-72 timmar</t>
  </si>
  <si>
    <t>"72-"</t>
  </si>
  <si>
    <t>Mer än 72 timmar</t>
  </si>
  <si>
    <t>Fråga 4-5: Besvaras om dödsfallet konstaterats med direkta kriterier.</t>
  </si>
  <si>
    <t>Fråga 6: Uppgifterna granskade av donationsansvarig läkare/sjuksköterska (DAL/DAS)?</t>
  </si>
  <si>
    <t>"Dokumenterad"</t>
  </si>
  <si>
    <t xml:space="preserve">Fråga 6.2.1: Är dokumentationen i journalen korrekt? Det ska framgå hur dödsfallet konstaterats, om eventuellt möjlig donator uppmärksammats och i så fall beskrivning av hela donationsprocessen
Besvaras om Granskad</t>
  </si>
  <si>
    <t>16.01</t>
  </si>
  <si>
    <t>Avliden på Iva Mätetal kan bara rapporteras för de som avlidit fr.o.m 2016-01-01 t.o.m. 2019-12-31</t>
  </si>
  <si>
    <t>16.02</t>
  </si>
  <si>
    <t>'Avliden på IVA' skall bara registreras för vårdtillfällen av typen IVA, BIVA eller TIVA</t>
  </si>
  <si>
    <t>16.03</t>
  </si>
  <si>
    <t>Tecken på svår nytillkommen hjärnskada måste alltid besvaras</t>
  </si>
  <si>
    <t>16.04</t>
  </si>
  <si>
    <t>Orsak till hjärnskada måste besvaras om tecken på nytillkommen hjärnskada föreligger och endast då</t>
  </si>
  <si>
    <t>16.05</t>
  </si>
  <si>
    <t>'Koordinator' måste besvaras om svår nytillkommen hjärnskada förelåg och Ventilation besvarats med Ja och endast då</t>
  </si>
  <si>
    <t>16.06</t>
  </si>
  <si>
    <t>Frågan om varför ventilation inte förekom ska besvaras om svår nytillkommen hjärnskada förelåg och Ventilation besvarats med Nej och endast då</t>
  </si>
  <si>
    <t>16.07</t>
  </si>
  <si>
    <t>Hur dödsfallet konstaterats ska alltid besvaras. Kan bara besvaras med Direkta kriterier om all tre tecknen förelåg och då ventilation besvarats med Ja</t>
  </si>
  <si>
    <t>16.08</t>
  </si>
  <si>
    <t xml:space="preserve">Huvudorsaken till att dödsfallet inte konstaterades med Direkta kriterier ska bara besvaras om:
	Alla tre tecknen på svår nytillkommen hjärnskada förelåg
	Assisterad ventilation förekom
	Dödsfallet konstaterats med Indirekta kriterier</t>
  </si>
  <si>
    <t>16.09</t>
  </si>
  <si>
    <t>Svaret 'Av IVA-personalen bedömd som olämplig av medicinska skäl' på OrsakEjDirekta får ej användas om kontakt med transplantationskoordinator tagits</t>
  </si>
  <si>
    <t>16.10</t>
  </si>
  <si>
    <t>Svaret 'Av transplantationsverksamheten bedömd som olämplig av medicinska skäl' på OrsakEjDirekta får inte användas om kontakt med transplantationskoordinator inte har tagits</t>
  </si>
  <si>
    <t>16.11</t>
  </si>
  <si>
    <t>'Tiduppmärksammad' ska besvaras endast om Huvudorsak till att dödsfall konstaterats med Indirekta kriterier besvarats med något annat svar än Behandling avbruten</t>
  </si>
  <si>
    <t>16.12</t>
  </si>
  <si>
    <t>Den avlidnes inställning till organdonation ('DirektKriterier') ska besvaras om dödsfallet konstaterats med direkta kriterier, annars inte</t>
  </si>
  <si>
    <t>16.13</t>
  </si>
  <si>
    <t>'Inställning känd' ska besvaras om Inställning besvarats med 'Känd' och endast då</t>
  </si>
  <si>
    <t>16.14</t>
  </si>
  <si>
    <t>Dokumentationssätt ska besvaras om Inställning besvarats med 'Känd'</t>
  </si>
  <si>
    <t>16.15</t>
  </si>
  <si>
    <t>'InställningOkänd' ska besvaras om Inställning besvarats med 'Okänd' och endast då</t>
  </si>
  <si>
    <t>16.16</t>
  </si>
  <si>
    <t>16.17</t>
  </si>
  <si>
    <t>'SvarGenomförd' besvaras endast om Planerad besvarats med 'Ja'</t>
  </si>
  <si>
    <t>16.18</t>
  </si>
  <si>
    <t>Dokumentation i journal ska besvaras om granskad = Ja och endast då</t>
  </si>
  <si>
    <t>16.19</t>
  </si>
  <si>
    <t>AvlidenPåIvaMätetal kan inte rapporteras när vårdresultatet är 'Levande'</t>
  </si>
  <si>
    <t>Typ: Avliden2020</t>
  </si>
  <si>
    <t xml:space="preserve">Fråga 1.2.1: Vilken/-a var orsaken/-erna?
(Besvaras om tecken på svår nytillkommen hjärnskada före döden förelåg (Fråga 1))</t>
  </si>
  <si>
    <t>"IntrakraniellBlödning"</t>
  </si>
  <si>
    <t>Intrakraniell blödning</t>
  </si>
  <si>
    <t>"TotalHjärnskada"</t>
  </si>
  <si>
    <t xml:space="preserve">Fråga 1.2.2: RLS &gt; 6 alt. GCS mindre än 5 samt nytillkommet bortfall av minst en kranialnervsreflex
(Besvaras om tecken på svår nytillkommen hjärnskada före döden förelåg (Fråga 1))</t>
  </si>
  <si>
    <t>Fråga 2: Förekom invasiv ventilatorbehandling sista 24 timmarna?</t>
  </si>
  <si>
    <t>"KontaktTransplantationsKoordinator"</t>
  </si>
  <si>
    <t xml:space="preserve">Fråga 2.1.1: Togs kontakt med transplantationskoordinator?
(Besvaras om tecken på tecken på svår nytillkommen hjärnskada förelåg (Fråga 1) och RLS &gt; 6 alt. GCS mindre än 5 samt nytillkommet bortfall av minst en kranialnervsreflex (Fråga 1.2.2))</t>
  </si>
  <si>
    <t>"OrsakEjVentilation"</t>
  </si>
  <si>
    <t xml:space="preserve">Fråga 2.2.1: Vad var huvudorsaken till att patienten inte vårdades med invasiv ventilatorbehandling de sista 24 timmarna?
(Besvaras om tecken på svår nytillkommen hjärnskada förelåg (Fråga 1) och invasiv ventilatorbehandling ej förekommit (Fråga 2))</t>
  </si>
  <si>
    <t>"IngetBehov"</t>
  </si>
  <si>
    <t>Inget medicinskt behov av invasiv ventilatorbehandling</t>
  </si>
  <si>
    <t>Fråga 3: Dödsfallet konstaterat genom</t>
  </si>
  <si>
    <t>Direkta kriterier (total hjärninfarkt), Klinisk neurologisk undersökning och kompletterande bilddiagnostik</t>
  </si>
  <si>
    <t>"OrsakIndirektaKriterier"</t>
  </si>
  <si>
    <t xml:space="preserve">Fråga 3.1.1: Vad var huvudorsaken till att dödsfallet inte konstaterades genom direkta kriterier?
(Besvaras om dödsfallet konstaterades genom indirekta kriterier)</t>
  </si>
  <si>
    <t>"SviktandeCirkulation"</t>
  </si>
  <si>
    <t>Terminalt sviktande cirkulation</t>
  </si>
  <si>
    <t>Total hjärninfarkt utvecklades ej, trots att förutsättningarna för detta bedömdes föreligga</t>
  </si>
  <si>
    <t xml:space="preserve">Av IVA-personal bedömts vara olämplig som donator av medicinska skäl utan kontakt med transplantationsverksamhet
Detta alternativ används då intensivvårdsavdelningens personal själva gjort bedömningen att donation inte är medicinskt lämpligt, utan tidigare kontakt med en transplantationsverksamhet
(Endast giltigt alternativ om kontakt ej togs med transplantationskoordinator (fråga 2.1.1))</t>
  </si>
  <si>
    <t xml:space="preserve">Av transplantationsverksamhet bedömts vara olämplig som donator av medicinska skäl.
Detta alternativ får endast användas om bedömningen gjorts av en transplantationsverksamhet
(Endast giltigt alternativ om kontakt togs med transplantationskoordinator (fråga 2.1.1))</t>
  </si>
  <si>
    <t xml:space="preserve">Negativt utfall vid utredning av donationsviljan
(Utredning av donationsviljan ska vara besvarad (fråga 4))</t>
  </si>
  <si>
    <t>"RättsObduktion"</t>
  </si>
  <si>
    <t xml:space="preserve">Rättsmedicinsk obduktion utesluter donation
Detta alternativ väljs då polis, eventuellt efter kontakt med rättsmedicin, beslutat att donation inte får utföras av rättssäkerhetsskäl</t>
  </si>
  <si>
    <t>"EjKompetens"</t>
  </si>
  <si>
    <t>Ej kompetens för diagnostik av dödsfallet med klinisk neurologisk undersökning</t>
  </si>
  <si>
    <t>"EjAngiografi"</t>
  </si>
  <si>
    <t>Ej möjlighet att bekräfta dödsfallet med cerebral angiografi</t>
  </si>
  <si>
    <t>"Vårdplatsbrist"</t>
  </si>
  <si>
    <t>Vård inför eventuell organdonation avslutades pga vårdplatsbrist på IVA.</t>
  </si>
  <si>
    <t>"DåligPrognos"</t>
  </si>
  <si>
    <t>Behandlingen avslutas pga sjukdomens dåliga prognos samt att förutsättningar för utveckling av total hjärninfarkt inte bedömdes föreligga</t>
  </si>
  <si>
    <t>"LångvarigtBeslutsoförmögen"</t>
  </si>
  <si>
    <t xml:space="preserve">Långvarigt beslutsoförmögen
Gäller för dödsfall efter 2022-06-30</t>
  </si>
  <si>
    <t xml:space="preserve">Fråga 3.1.2: Tiden från ankomst till IVA tills döden konstaterades med indirekta kriterier.
(Besvaras om dödsfallet konstaterades genom indirekta kriterier, samt att huvudorsaken till att
dödsfallet inte konstaterades genom direkta kriterier var någon av följande 'SviktandeCirkulation', 'BehandlingAvbruten', 'EjUtvecklat', 'Negativ', 'DåligPrognos')</t>
  </si>
  <si>
    <t>"GenomfördesDCD"</t>
  </si>
  <si>
    <t xml:space="preserve">Fråga 3.1.3: Genomfördes DCD?  (Protokoll för donation efter cirkulationsstillestånd)
(Besvaras om fråga 3.1.1 ej besvarats eller om svaret var något av 'EjUtvecklat', 'EjKompetens', 'EjAngiografi', 'DåligPrognos')</t>
  </si>
  <si>
    <t>"UtredningDonationsVilja"</t>
  </si>
  <si>
    <t xml:space="preserve">Fråga 4: Utredning av donationsviljan
(Besvaras om dödsorsaken konstaterades genom direkta kriterier eller om dödsorsaken konstaterats genom indirekta kriterier och orsaken till att dödsfallet inte konstaterades med direkta kriterier var negativt utfall vid utredning av donationsviljan)</t>
  </si>
  <si>
    <t>"Känd"</t>
  </si>
  <si>
    <t>Känd vilja</t>
  </si>
  <si>
    <t>"Tolkad"</t>
  </si>
  <si>
    <t>Tolkad vilja av närstående</t>
  </si>
  <si>
    <t>Okänd vilja.</t>
  </si>
  <si>
    <t>"EjAktuellt"</t>
  </si>
  <si>
    <t>Ej aktuellt med utredning av donationsviljan</t>
  </si>
  <si>
    <t>"KändViljaDokumentationssätt"</t>
  </si>
  <si>
    <t xml:space="preserve">Fråga 4.1.1: Dokumentationssätt för känd donationsvilja
(Besvaras om donationsviljan var känd)</t>
  </si>
  <si>
    <t>"Donationsregistret"</t>
  </si>
  <si>
    <t>Anmälan till Donationsregistret</t>
  </si>
  <si>
    <t>"Donationskort"</t>
  </si>
  <si>
    <t>Uppgifter på donationskort</t>
  </si>
  <si>
    <t>Meddelat närstående sin uppfattning</t>
  </si>
  <si>
    <t>"KändViljaPositiv"</t>
  </si>
  <si>
    <t xml:space="preserve">Fråga 4.1.2: Var donationsviljan positiv?
(Besvaras om donationsviljan var känd)</t>
  </si>
  <si>
    <t>"TolkadViljaPositiv"</t>
  </si>
  <si>
    <t>Fråga 4.2: Tolkad vilja av närstående</t>
  </si>
  <si>
    <t>"TolkadViljaOense"</t>
  </si>
  <si>
    <t>Fråga 4.2.3: Tolkad vilja där närstående är oense</t>
  </si>
  <si>
    <t>"OkändViljaUtfall"</t>
  </si>
  <si>
    <t>Fråga 4.3: Donationsviljan okänd</t>
  </si>
  <si>
    <t>"FörmodatSamtycke"</t>
  </si>
  <si>
    <t>Positivt utfall. Förutsättningar för donation förelåg, närstående utnyttjade inte sin vetorätt eller så saknades närstående"</t>
  </si>
  <si>
    <t>"NärståendeVetorätt"</t>
  </si>
  <si>
    <t>Negativt utfall. Närstående utnyttjade sin vetorätt</t>
  </si>
  <si>
    <t>"EjInformerat"</t>
  </si>
  <si>
    <t>Negativt utfall. Närstående fanns, men möjlighet att informera saknades</t>
  </si>
  <si>
    <t>"NärståendeOense"</t>
  </si>
  <si>
    <t>Negativt utfall. Närstående oense</t>
  </si>
  <si>
    <t>"EjIdentifierad"</t>
  </si>
  <si>
    <t>Negativt utfall. Avlidne har ej kunnat identifieras</t>
  </si>
  <si>
    <t>"NärståendeInformerade"</t>
  </si>
  <si>
    <t xml:space="preserve">Närstående informerades om organdonation eller så saknades närstående
Gäller från dödsfall från 2022-07-01</t>
  </si>
  <si>
    <t>"FördTillOperation"</t>
  </si>
  <si>
    <t>Fråga 5: Fördes patienten till operation i syfte att bli donator?</t>
  </si>
  <si>
    <t>Nej, patienten fördes inte till operation</t>
  </si>
  <si>
    <t>"FrånEgenIVA"</t>
  </si>
  <si>
    <t xml:space="preserve">Ja. Förd till operation från egen IVA
(Ej valbar om det ej var aktuellt med utredning av donationsviljan)</t>
  </si>
  <si>
    <t>"ViaAnnanIVA"</t>
  </si>
  <si>
    <t xml:space="preserve">Ja. Förd till operation via annan IVA
(Ej valbar om det ej var aktuellt med utredning av donationsviljan)</t>
  </si>
  <si>
    <t>"UtfördesHudincision"</t>
  </si>
  <si>
    <t xml:space="preserve">Fråga 5.1.2.1:	Gjordes hudincision i syfte att omhänderta organ för transplantation?
(Besvaras om förd till operation besvarats med Ja)</t>
  </si>
  <si>
    <t>"OrsakUteblivenDonation"</t>
  </si>
  <si>
    <t>Fråga 6: Ange huvudorsaken till utebliven donation</t>
  </si>
  <si>
    <t>"MottagareSaknas"</t>
  </si>
  <si>
    <t>Avsaknad av mottagare av organ</t>
  </si>
  <si>
    <t>"OrganisatoriskaOrsaker"</t>
  </si>
  <si>
    <t xml:space="preserve">Organisatoriska orsaker
Ex: ej tillgång till operationssal eller radiologi för karaktärisering, inga etablerade rutiner för transport, personalbrist</t>
  </si>
  <si>
    <t xml:space="preserve">Av transplantationsverksamhet bedömd som olämplig av medicinska skäl
Detta alternativ får endast användas om bedömningen gjorts av en transplantationsverksamhet
(Endast tillåtet som alternativ om om kontakt tagits med transplantationskoordinator)</t>
  </si>
  <si>
    <t>"OlämpligAvIVA"</t>
  </si>
  <si>
    <t xml:space="preserve">Av IVA-personal bedömd som olämplig av medicinska skäl utan kontakt med transplantationsverksamhet
Detta alternativ används då intensivvårdsavdelningens personal själva gjort bedömningen att donation inte är medicinskt lämpligt, utan tidigare kontakt med en transplantationsverksamhet
(Ej tillåtet alternativ om patienten fördes till operation i syfte att bli donator, eller om kontakt tagits med transplantationskoordinator</t>
  </si>
  <si>
    <t>"NärståendeVeto"</t>
  </si>
  <si>
    <t xml:space="preserve">Närstående ändrade sig till ett veto, alternativt framkom negativ donationsvilja sent i donationsprocessen
(Ej tillåtet alternativ om det ej var aktuellt med utredning av donationsviljan.)</t>
  </si>
  <si>
    <t>"SenNegativDonationsvilja"</t>
  </si>
  <si>
    <t xml:space="preserve">Negativ donationsvilja framkom sent i donationsprocessen
Gäller från 2022-07-01
(Ej tillåtet alternativ om det ej var aktuellt med utredning av donationsviljan.)</t>
  </si>
  <si>
    <t xml:space="preserve">Långvarigt beslutsoförmögen p g a förståndshandikapp el dyl
Gäller från 2022-07-01</t>
  </si>
  <si>
    <t>"ÖvrigaSkäl"</t>
  </si>
  <si>
    <t xml:space="preserve">Övriga skäl
Gäller från 2022-07-01</t>
  </si>
  <si>
    <t>Fråga 7: Uppgifterna granskade av donationsansvarig läkare/sjuksköterska (DAL/DAS)?</t>
  </si>
  <si>
    <t>26.01</t>
  </si>
  <si>
    <t>Avliden på Iva 2020 kan bara rapporteras för de som avlidit efter 2020-01-01</t>
  </si>
  <si>
    <t>26.02</t>
  </si>
  <si>
    <t>'Avliden på IVA' skall bara rapporteras för vårdtillfällen av typen IVA, BIVA eller TIVA</t>
  </si>
  <si>
    <t>26.03</t>
  </si>
  <si>
    <t>Orsak till hjärnskada ska besvaras om tecken på svår nytillkommen hjärnskada föreligger. Annars ska det inte besvaras.</t>
  </si>
  <si>
    <t>26.04</t>
  </si>
  <si>
    <t>'Totalhjärnskada' ska endast besvaras om tecken på svår nytillkommen hjärnskada förelåg</t>
  </si>
  <si>
    <t>26.05</t>
  </si>
  <si>
    <t>'KontaktTransplantationsKoordinator' ska endast besvaras då kriterierna för total hjärnskada är uppfyllda och invasiv ventilation förekom</t>
  </si>
  <si>
    <t>26.06</t>
  </si>
  <si>
    <t>Orsaken till att patienten inte vårdades med IVB ska besvaras om svår nytillkommen hjärnskada fanns och Ventilation besvarats med Nej</t>
  </si>
  <si>
    <t>26.07</t>
  </si>
  <si>
    <t>'OrsakIndirektaKriterier' ska endast besvaras om dödsfallet konstaterades genom indirekta kriterier och invasiv ventilatorbehandling förekom</t>
  </si>
  <si>
    <t>26.08</t>
  </si>
  <si>
    <t>'OlämpligAvIVA' är ej ett tillåtet svar på 'OrsakIndirektaKriterier' om kontakt tagits med transplantationskoordinator (enl. riktlinje 3.1.1.4)</t>
  </si>
  <si>
    <t>26.09</t>
  </si>
  <si>
    <t>'OlämpligAvTransp' är ej ett tillåtet svar på 'OrsakIndirektaKriterier' om kontakt ej tagits med transplantationskoordinator (enl. riktlinje 3.1.1.5)</t>
  </si>
  <si>
    <t>26.10</t>
  </si>
  <si>
    <t>'Tiduppmärksammad' ska endast besvaras om huvudorsak till att dödsfall konstaterats med Indirekta kriterier besvarats med 'SviktandeCirkulation', 'Avbruten', 'EjUtvecklat', 'Negativ' eller 'DåligPrognos'</t>
  </si>
  <si>
    <t>26.11</t>
  </si>
  <si>
    <t xml:space="preserve">'Genomfördes DCD' ska endast besvaras om  orsak till ej direkta kriterier är ej besvarat eller en av följande valdes:'Total hjärninfarkt utvecklades ej', 'Ej kompetens', 'Ej angiografi' eller 'Sjukdomens dåliga prognos'</t>
  </si>
  <si>
    <t>26.12</t>
  </si>
  <si>
    <t>Dödsfallet kan endast konstateras med direkta kriterier om kriterierna för total hjärnskada är uppfyllda och invasiv ventilation förekom</t>
  </si>
  <si>
    <t>26.13</t>
  </si>
  <si>
    <t>Utredning av donationsviljan ska endast besvaras om dödsorsaken konstaterats genom direkta kriterier eller om orsaken till att dödsorsaken ej kunde konstateras genom direkta kriterier var 'negativt utfall vid utredning av donationsviljan'.</t>
  </si>
  <si>
    <t>26.14</t>
  </si>
  <si>
    <t>Dokumenationssätt för känd donationsvilja ska endast besvaras om viljan var känd</t>
  </si>
  <si>
    <t>26.15</t>
  </si>
  <si>
    <t>'KändViljaPositiv' ska endast besvaras om donationsviljan var känd</t>
  </si>
  <si>
    <t>26.16</t>
  </si>
  <si>
    <t>Den kända donationsviljan kan ej vara positiv om orsaken till att dödsfallet inte kunde konstateras med direkta kriterier var 'Negativt utfall vid utredning av donationsviljan'</t>
  </si>
  <si>
    <t>26.17</t>
  </si>
  <si>
    <t>'TolkadViljaPositiv' eller 'TolkadViljaOense' ska besvaras då, och endast då, donationsviljan är tolkad</t>
  </si>
  <si>
    <t>26.18</t>
  </si>
  <si>
    <t>Den tolkade donationsviljan kan ej vara positiv om orsaken till att dödsfallet inte kunde konstateras med direkta kriterier var 'Negativt utfall vid utredning av donationsviljan'</t>
  </si>
  <si>
    <t>26.19</t>
  </si>
  <si>
    <t>'OkändViljaUtfall' ska endast besvaras om donationsviljan var okänd</t>
  </si>
  <si>
    <t>26.20</t>
  </si>
  <si>
    <t>Den okända donationsviljan kan ej vara 'FörmodatSamtycke' om orsaken till att dödsfallet inte kunde konstateras med direkta kriterier var 'Negativt utfall vid utredning av donationsviljan'</t>
  </si>
  <si>
    <t>26.21</t>
  </si>
  <si>
    <t>'Ej aktuellt med utredning av donationsviljan' är ej ett tillåtet alternativ om orsaken till att dödsfallet inte kunde konstateras med direkta kriterier var 'Negativt utfall vid utredning av donationsviljan'</t>
  </si>
  <si>
    <t>26.22</t>
  </si>
  <si>
    <t>'FördTillOperation' ska endast besvaras om dödsfallet konstaterades med direkta kriterier samt att donationsviljan var positiv eller om det ej var aktuellt med utredning av donationsviljan</t>
  </si>
  <si>
    <t>26.23</t>
  </si>
  <si>
    <t>'FördTillOperation' kan ej vara positiv om det ej var aktuellt med utredning av donationsviljan.</t>
  </si>
  <si>
    <t>26.24</t>
  </si>
  <si>
    <t>'UtfördesHudincision' ska endast besvaras om patienten var förd till operation</t>
  </si>
  <si>
    <t>26.25</t>
  </si>
  <si>
    <t>'OrsakUteblivenDonation' ska endast besvaras om patienten var förd till operation och hudincision utfördes</t>
  </si>
  <si>
    <t>26.26</t>
  </si>
  <si>
    <t>'Av transplantationsverksamhet bedömts vara olämplig som donator av medicinska skäl.' kan endast väljas som huvudorsak till utebliven donation om kontakt tagits med transplantationskoordinator</t>
  </si>
  <si>
    <t>26.27</t>
  </si>
  <si>
    <t>'Av IVA-personal bedömts vara olämplig som donator av medicinska skäl utan kontakt med transplantationsverksamhet' kan endast väljas som huvudorsak till utebliven donation om kontakt ej tagits med transplantationskoordinator, och om patienten ej är förd till operation</t>
  </si>
  <si>
    <t>26.28</t>
  </si>
  <si>
    <t>'Närstående ändrade sig till ett veto' kan ej väljas som huvudorsak till utebliven donation om det ej var aktuellt med utredning av donationsviljan</t>
  </si>
  <si>
    <t>26.29</t>
  </si>
  <si>
    <t>26.30</t>
  </si>
  <si>
    <t>'OkändViljaUtfall': Närståendeveto utgick 2022-07-01 och kan inte väljas.</t>
  </si>
  <si>
    <t>26.31</t>
  </si>
  <si>
    <t>'TolkadViljaOense' får ej besvaras med true då 'TolkadViljaPositiv' besvarats.</t>
  </si>
  <si>
    <t>26.32</t>
  </si>
  <si>
    <t>'Beslutsoförmögen' kan endast anges om den avlidne är 18 år eller äldre</t>
  </si>
  <si>
    <t>26.33</t>
  </si>
  <si>
    <t>Typ: ViktOchLängd</t>
  </si>
  <si>
    <t>Längd i meter med två decimaler</t>
  </si>
  <si>
    <t>"PreIVAVikt"</t>
  </si>
  <si>
    <t xml:space="preserve">Vikt före aktuellt insjuknande
(Vikt anges i kilo med en decimal.)</t>
  </si>
  <si>
    <t>"AnkomstIVAVikt"</t>
  </si>
  <si>
    <t xml:space="preserve">Vikt vid ankomst till IVA.
(Vikt anges i kilo med en decimal.)</t>
  </si>
  <si>
    <t>"UtskrivningIVAVikt"</t>
  </si>
  <si>
    <t xml:space="preserve">Vikt vid utskrivning från IVA
(Vikt anges i kilo med en decimal.)</t>
  </si>
  <si>
    <t>"DagligaVikter"</t>
  </si>
  <si>
    <t xml:space="preserve">Vikt uppmätt mellan 07.00-06.59 kan noteras tillhörande dygnet.
Om flera vikter förekommer anges vikt under förmiddagen det dygn som avses.
Man kan hoppa över dygn om man saknar uppgift.
(Vikt anges i kilo med en decimal.)</t>
  </si>
  <si>
    <t>17.01</t>
  </si>
  <si>
    <t>Datum för Daglig vikt kan inte vara en tidpunkt som ligger mer än ett dygn före vårdtillfällets start</t>
  </si>
  <si>
    <t>17.02</t>
  </si>
  <si>
    <t>Angiven längd måste ha ett rimligt värde, 0,2 - 2,5 m</t>
  </si>
  <si>
    <t>17.03</t>
  </si>
  <si>
    <t xml:space="preserve">Angiven vikt måste ha ett rimligt värde, 0,2 - 650 kg </t>
  </si>
  <si>
    <t>17.04</t>
  </si>
  <si>
    <t xml:space="preserve">Angiven vikt och längd måste ge ett rimligt BMI mellan 4 kg/m2 och 150 kg/m2 </t>
  </si>
  <si>
    <t>17.05</t>
  </si>
  <si>
    <t xml:space="preserve">Angiven daglig vikt måste ha ett rimligt värde, 0,2 - 650 kg </t>
  </si>
  <si>
    <t>17.06</t>
  </si>
  <si>
    <t xml:space="preserve">Angiven daglig vikt och längd måste ge ett rimligt BMI mellan 4 kg/m2 och 150 kg/m2 </t>
  </si>
  <si>
    <t>Typ: Komplikation2012</t>
  </si>
  <si>
    <t>"Kod"</t>
  </si>
  <si>
    <t>Kod för negativ händelse eller komplikation enl SIR:s rekommendationer.</t>
  </si>
  <si>
    <t>Texten får maximalt vara 6 tecken lång</t>
  </si>
  <si>
    <t>"Datum"</t>
  </si>
  <si>
    <t xml:space="preserve">Datum (+ eventuellt tid) för komplikation
Obligatoriskt för samtliga komplikationer med undantag för SK-411 och SK-421</t>
  </si>
  <si>
    <t>"Text"</t>
  </si>
  <si>
    <t>Fritext för komplikation SK-999. Max 250 tecken.</t>
  </si>
  <si>
    <t>Texten får maximalt vara 250 tecken lång</t>
  </si>
  <si>
    <t>19.01</t>
  </si>
  <si>
    <t xml:space="preserve">Kontrollera komplikationen så att:
	-koden är en av SIR:s definierade komplikationskoder
	-koden är giltig vid vårdtillfällets start
	-koden är giltig för vårdtypen för vårdtillfället
	-koden inte är en samlingskod och ska därmed inte rapporteras
	-tidsangivelsen är korrekt (för de som har fast tidsangivelse som vårdtillfällets start eller utskrivnigstiden så kan tiden uteslutas)
</t>
  </si>
  <si>
    <t>19.02</t>
  </si>
  <si>
    <t xml:space="preserve">Kontrollera komplikationen så att det inte finns flera registreringar av samma komplikation eller andra ej förenliga komplikationer:
	-på vårdtillfället enligt riktlinje
	-för samma tidsangivelse enligt riktlinje
</t>
  </si>
  <si>
    <t>19.03</t>
  </si>
  <si>
    <t>Validerar så att SK-000 finns angiven då inga andra Negativa händelser komplikationer finns rapporterade. Får ej kombineras med någon annan kod, med undantag för SK-999</t>
  </si>
  <si>
    <t>19.04</t>
  </si>
  <si>
    <t>Om man har rapporterat SK-020 och har inställt att IVB Alltid rapporteras, måste en IVB på minst 48 timmar vara registrerad och denna måste ha infallit minst 24 timmar före komplikationen</t>
  </si>
  <si>
    <t>19.05</t>
  </si>
  <si>
    <t>Om man har rapporterat SK-050 så förväntas någon av åtgärderna CVK (även bruk av befintlig), Dialyskateter, PA-kateter eller navelkateter finnas registrerad före komplikationens inträffande. Valideringsnivå 'Alltid' krävs för åtgärderna ska vara kvalificerande</t>
  </si>
  <si>
    <t>19.06</t>
  </si>
  <si>
    <t>Om man har rapporterat SK-060 så förväntas någon av åtgärderna för thoraxdränage (GAA10, TGA35) finnas registrerad. Villkoret är att åtgärderna har valideringsnivå 'Alltid'</t>
  </si>
  <si>
    <t>19.07</t>
  </si>
  <si>
    <t>Nattlig utskrivning anges om utskrivning mellan 22:00 - 06:59 sker av levande patient. Utskriven till 'Annan IVA' med 'Medicinsk indikation' är inte nattlig utskrivning</t>
  </si>
  <si>
    <t>19.08</t>
  </si>
  <si>
    <t>SK-100, Oplanerad återinläggning på IVA, ska inte anges om inläggningen är planerad eller om ankomstvägen är Annan IVA</t>
  </si>
  <si>
    <t>19.99</t>
  </si>
  <si>
    <t>Validerar att avdelningen har rätt inställningar för komplikationer</t>
  </si>
  <si>
    <t>Typ: VTS5</t>
  </si>
  <si>
    <t xml:space="preserve">Datum för passet. På formatet ”åååå-mm-dd ”
Enbart då den första VTS:en är ”Natt” så kan den ha ett VtsDatum som ligger dagen före inskrivningsdatum.
Inget VTS-pass får ha ett datum som är senare än utskrivningsdatumet.</t>
  </si>
  <si>
    <t>"Pass"</t>
  </si>
  <si>
    <t>VTS-Pass, morgon, kväll, eller natt</t>
  </si>
  <si>
    <t>"Morgon"</t>
  </si>
  <si>
    <t>Morgon</t>
  </si>
  <si>
    <t>"Kväll"</t>
  </si>
  <si>
    <t>Kväll</t>
  </si>
  <si>
    <t>"Natt"</t>
  </si>
  <si>
    <t>Natt</t>
  </si>
  <si>
    <t>"Indikator1"</t>
  </si>
  <si>
    <t>Indikator 1. Övervakning</t>
  </si>
  <si>
    <t>Värdet ska anges i intervallet 0 → 3</t>
  </si>
  <si>
    <t>"Indikator2"</t>
  </si>
  <si>
    <t>Indikator 2. CNS</t>
  </si>
  <si>
    <t>"Indikator3"</t>
  </si>
  <si>
    <t>Indikator 3. Respiration</t>
  </si>
  <si>
    <t>"Indikator3Ext"</t>
  </si>
  <si>
    <t>Indikator 3x. Extrapoäng Respiration</t>
  </si>
  <si>
    <t>Värdet ska anges i intervallet 0 → 1</t>
  </si>
  <si>
    <t>"Indikator4"</t>
  </si>
  <si>
    <t>Indikator 4. Cirkulation</t>
  </si>
  <si>
    <t>"Indikator5"</t>
  </si>
  <si>
    <t>Indikator 5. Sår, drän, sond och stomi</t>
  </si>
  <si>
    <t>"Indikator5Ext"</t>
  </si>
  <si>
    <t>Indikator 5x. Extrapoäng Sår, drän, sond och stomi</t>
  </si>
  <si>
    <t>"Indikator6"</t>
  </si>
  <si>
    <t>Indikator 6. Njure</t>
  </si>
  <si>
    <t>"Indikator7"</t>
  </si>
  <si>
    <t>Indikator 7. Infusion, transfusion, injektion och enteral tillförsel</t>
  </si>
  <si>
    <t>"Indikator8"</t>
  </si>
  <si>
    <t>Indikator 8. Provtagning</t>
  </si>
  <si>
    <t>"Indikator9"</t>
  </si>
  <si>
    <t>Indikator 9. Hygien och mobilisering</t>
  </si>
  <si>
    <t>"Indikator10"</t>
  </si>
  <si>
    <t>Indikator 10. Speciell behandling och vårdåtgärd</t>
  </si>
  <si>
    <t>"Indikator10Ext"</t>
  </si>
  <si>
    <t>Indikator 10x. Extrapoäng Speciell behandling och vårdåtgärd</t>
  </si>
  <si>
    <t>"Indikator11"</t>
  </si>
  <si>
    <t>Indikator 11. Närstående och externa kontakter</t>
  </si>
  <si>
    <t>20.00</t>
  </si>
  <si>
    <t>Sorterar passlistan</t>
  </si>
  <si>
    <t>20.01</t>
  </si>
  <si>
    <t>Normaliserar VTS-pass (om första passet är natt-passet för en avdelning)</t>
  </si>
  <si>
    <t>20.02</t>
  </si>
  <si>
    <t>Inga pass får ligga före vårdtillfällets start. Ska ge fel om valideringsnivå Alltid används, annars varning.</t>
  </si>
  <si>
    <t>20.03</t>
  </si>
  <si>
    <t>Inga pass får ligga efter vårdtillfällets slut. Ska ge fel om valideringsnivå Alltid används, annars varning.</t>
  </si>
  <si>
    <t>20.04</t>
  </si>
  <si>
    <t xml:space="preserve">Validerar VTS pass-registrering:
	Minst ett pass måste finnas
	Första passet ska finnas. Ska ge fel om valideringsnivå Alltid används, annars varning. 
	Sista passet ska finnas. Ska ge fel om valideringsnivå Alltid används, annars varning. 
	Om ett pass saknas så får man en varning
	Om mer än tre pass i rad saknas får man ett fel</t>
  </si>
  <si>
    <t>20.05</t>
  </si>
  <si>
    <t>Flera registreringar med samma datum och passnummer får ej förekomma</t>
  </si>
  <si>
    <t>20.06</t>
  </si>
  <si>
    <t>Extrapoäng får endast ges om indikator har 1 eller 2 poäng. Gäller indikator 3, 5 och 10.</t>
  </si>
  <si>
    <t>Typ: VTS2014</t>
  </si>
  <si>
    <t>Indikator 1. Dokumentation av övervakning</t>
  </si>
  <si>
    <t>Indikator 4. Sår, drän, sond och stomi</t>
  </si>
  <si>
    <t>"Indikator4Ext"</t>
  </si>
  <si>
    <t>Indikator 4x. Extrapoäng Sår, drän, sond och stomi</t>
  </si>
  <si>
    <t>Indikator 5. Njure</t>
  </si>
  <si>
    <t>Indikator 6. Intravenös och enteral tillförsel</t>
  </si>
  <si>
    <t>Indikator 7. Provtagning</t>
  </si>
  <si>
    <t>Indikator 8. Hygien, mobilisering och transport</t>
  </si>
  <si>
    <t>Indikator 9. Speciell behandling och vårdåtgärd</t>
  </si>
  <si>
    <t>"Indikator9Ext"</t>
  </si>
  <si>
    <t>Indikator 9x. Extrapoäng, speciell behandling och vårdåtgärd</t>
  </si>
  <si>
    <t>Indikator 10. Närstående och externa kontakter</t>
  </si>
  <si>
    <t>Indikator 11. Patientrelaterad administration</t>
  </si>
  <si>
    <t>21.00</t>
  </si>
  <si>
    <t>21.01</t>
  </si>
  <si>
    <t>21.02</t>
  </si>
  <si>
    <t>21.03</t>
  </si>
  <si>
    <t>21.04</t>
  </si>
  <si>
    <t xml:space="preserve">Validerar VTS2014 pass-registrering:
	Minst ett pass måste finnas
	Första passet ska finnas. Ska ge fel om valideringsnivå Alltid används, annars varning. 
	Sista passet ska finnas. Ska ge fel om valideringsnivå Alltid används, annars varning. 
	Om ett pass saknas så får man en varning
	Om mer än tre pass i rad saknas får man ett fel</t>
  </si>
  <si>
    <t>21.05</t>
  </si>
  <si>
    <t>21.06</t>
  </si>
  <si>
    <t>Extrapoäng får endast ges om indikatorn har 1 eller 2 poäng. Gäller indikator 4 och 9.</t>
  </si>
  <si>
    <t>Typ: NEMS</t>
  </si>
  <si>
    <t>Datum för NEMS-registreringen.</t>
  </si>
  <si>
    <t>"Monitorering"</t>
  </si>
  <si>
    <t>1. Monitorering: Puls, blodtryck, andning etc. varje timme. Regelbunden dokumentation och beräkning av vätskebalans</t>
  </si>
  <si>
    <t>"IntravenösMedicinering"</t>
  </si>
  <si>
    <t>2. Intravenös medicinering: Injektion och/eller infusion. Gäller ej vasoaktiva läkemedel</t>
  </si>
  <si>
    <t>"Andningsvård"</t>
  </si>
  <si>
    <t>3. Andningsvård: Alla former av syrgastillägg, inhalationer,andningsgymnastik. Skall ej registreras om 4 väljes.</t>
  </si>
  <si>
    <t>"Andningsstöd"</t>
  </si>
  <si>
    <t>4. Andningsstöd: Alla former av assisterad/mekanisk ventilation med eller utan CPAP/PEEP.</t>
  </si>
  <si>
    <t>"EnVasoaktivDrog"</t>
  </si>
  <si>
    <t>5. En vasoaktiv drog</t>
  </si>
  <si>
    <t>"MultiplaVasoaktivaLäkemedel"</t>
  </si>
  <si>
    <t>6. Multipla vasoaktiva läkemedel: mer än ett vasoaktivt läkemedel, oavsett typ och dos</t>
  </si>
  <si>
    <t>7. Dialyssteknik: alla</t>
  </si>
  <si>
    <t>"SärskildaÅtgärder"</t>
  </si>
  <si>
    <t xml:space="preserve">8. Särskilda åtgärder/ ingrepp på IVA utöver rutin: Intubation, pacemaker, elkonverteringdefibrillering,
scopi i någon form, transesofagal
ekokardiografi, ventrikelsköljning, akut op. Inom
sista 24 tim. Gäller ej rutinåtgärder som rtg,
transthorakal ekokardiografi, omläggningar,
artärnål, CVK</t>
  </si>
  <si>
    <t>"ÅtgärdUtanförIVA"</t>
  </si>
  <si>
    <t xml:space="preserve">9. Åtgärder/ingrepp utanför IVA: Kirurgisk intervention eller diagnostisk procedur
där sjukdomens svårighetsgrad hos patienten
kräver närvaro av IVA:s personal utanför IVA</t>
  </si>
  <si>
    <t>22.01</t>
  </si>
  <si>
    <t>Både Andningsvård och Andningsstöd kan inte besvaras med 'Ja'</t>
  </si>
  <si>
    <t>22.02</t>
  </si>
  <si>
    <t>Både 'En vasoaktiv drog' och '&gt; 1 vasoaktiv drog' kan inte besvaras med 'Ja' samtidigt</t>
  </si>
  <si>
    <t>22.03</t>
  </si>
  <si>
    <t>Validerar pass</t>
  </si>
  <si>
    <t>22.04</t>
  </si>
  <si>
    <t>22.05</t>
  </si>
  <si>
    <t>22.06</t>
  </si>
  <si>
    <t>Typ: Åtgärd</t>
  </si>
  <si>
    <t>"StartDatumTid"</t>
  </si>
  <si>
    <t>Startdatum eller tid för åtgärden. På formatet ”åååå-mm-dd tt:mm”</t>
  </si>
  <si>
    <t>"SlutDatumTid"</t>
  </si>
  <si>
    <t xml:space="preserve">Slutdatum eller tid för åtgärden.
På formatet ”åååå-mm-dd tt:mm”. Obligatorisk för de åtgärder som ska anges som period enligt riktlinjen.</t>
  </si>
  <si>
    <t>"Grupp"</t>
  </si>
  <si>
    <t>”A”-”G” eller ”X”.</t>
  </si>
  <si>
    <t>"A"</t>
  </si>
  <si>
    <t>A. Respiratoriska systemet</t>
  </si>
  <si>
    <t>"B"</t>
  </si>
  <si>
    <t>B. Cirkulatoriska systemet</t>
  </si>
  <si>
    <t>"C"</t>
  </si>
  <si>
    <t>C. Gastro-intestinala systemet</t>
  </si>
  <si>
    <t>"D"</t>
  </si>
  <si>
    <t>D. Njurar</t>
  </si>
  <si>
    <t>"E"</t>
  </si>
  <si>
    <t>E. Nervsystemet</t>
  </si>
  <si>
    <t>"F"</t>
  </si>
  <si>
    <t>Grupp F. Farmakologisk behandling</t>
  </si>
  <si>
    <t>"G"</t>
  </si>
  <si>
    <t>G. Övrigt</t>
  </si>
  <si>
    <t>"X"</t>
  </si>
  <si>
    <t>Grupp X. Operationskoder</t>
  </si>
  <si>
    <t xml:space="preserve">Kod enl KVÅ-kod (inkluderar KKÅ97)
Flatten-koder accepteras tom 2010-12-31</t>
  </si>
  <si>
    <t>23.01</t>
  </si>
  <si>
    <t>Ändrar alla koder till versaler, samt ersätt åtgärdskoder Z978 -&gt; QD004, ZXG05 -&gt; DF028, ZX903 -&gt; ZV048, samt kompletterar åtgärdskoder med valideringsnivå, tidsregler och SIR-grupp</t>
  </si>
  <si>
    <t>23.02</t>
  </si>
  <si>
    <t>Kontrollera att koden hittades bland giltiga KVÅ-koder</t>
  </si>
  <si>
    <t>23.03</t>
  </si>
  <si>
    <t>Kontrollera att koden är en giltig KVÅ-kod och att den är aktiv vid tiden för insättning</t>
  </si>
  <si>
    <t>23.04</t>
  </si>
  <si>
    <t>Validerar koder som bara får förekomma en gång under vårddygnet</t>
  </si>
  <si>
    <t>23.05</t>
  </si>
  <si>
    <t xml:space="preserve">Kontrollera så att startdatum för åtgärder är korrekta. Startdatum får inte ligga före vårdtillfällets start eller efter utskrivningstiden.
Undantaget är de speciella EN-PER-DYGN om de angivits som punktåtgärd utan angiven tidpunkt. Då kan det vara samma dygn som vårdtillfällets start.</t>
  </si>
  <si>
    <t>23.06</t>
  </si>
  <si>
    <t xml:space="preserve">Kontrollerar så att sluttiden för åtgärder är korrekta.
	-Sluttiden får inte ligga före starttiden för åtgärden
	-Sluttiden får inte ligga efter utskrivningstiden för vårdtillfället
	-Sluttiden får inte ligga efter datumet för filuttaget (Skapad) om ej utskriven
	-Sluttid måste anges då vårdtillfället är utskrivet.
Sluttidtid är frivillig för KVÅ-koder som:
	-inte är en utvald SIR-diagnos
	-är inskickade via åtgärdsgruppen 'X'
	-har valideringstyp = Sporadisk. Ger då bara en varning
Men om sluttid anges i dessa fall så valideras den
</t>
  </si>
  <si>
    <t>23.07</t>
  </si>
  <si>
    <t>Om valideringsnivå är Aldrig så ska åtgärden inte rapporteras (om det inte är en operationskod)</t>
  </si>
  <si>
    <t>23.08</t>
  </si>
  <si>
    <t>Validerar åtgärdskoder som får inte förekomma samtidigt eller överlappar varandra tidsmässigt</t>
  </si>
  <si>
    <t>23.09</t>
  </si>
  <si>
    <t>Validera att åtgärden har rätt åtgärdsgrupp (om grupp 'A' -&gt; 'G' är angiven)</t>
  </si>
  <si>
    <t>Typ: DiagnosKod</t>
  </si>
  <si>
    <t>"PrimärDiagnos"</t>
  </si>
  <si>
    <t>Är detta den Huvudsakliga IVA-diagnosen (får endast förekomma på en kod per vårdtillfälle)</t>
  </si>
  <si>
    <t>"ICD10Kod"</t>
  </si>
  <si>
    <t>Kod enl ICD10-SE. Ange kod utan punkt, Exempel : 'J80.9C' anges som 'J809C'</t>
  </si>
  <si>
    <t>24.01</t>
  </si>
  <si>
    <t>Ändrar alla koder till versaler, tar bort eventuell punkt, samt ersätter B95.6A -&gt; B95.6, G35.0 -&gt; G35.9, T74.9A -&gt; T74.9, J09 -&gt; J09.9, ersätter Z86.1A med U08.9 för vårdtillfällen med start &gt;= 2021-01-01</t>
  </si>
  <si>
    <t>24.02</t>
  </si>
  <si>
    <t xml:space="preserve">En av SIR diagnoserna ska vara huvudsaklig IVA-diagnos utvald från SIR:s fastslagna lista. (Gäller vårdtillfällen före 2018.)
Från och med 2018 ska en av IVA diagnoserna vara huvudsaklig enligt ICD:s regelverk. Under 2018 godkänns även huvudsakliga IVA-diagnoser från SIR:s lista.</t>
  </si>
  <si>
    <t>24.03</t>
  </si>
  <si>
    <t>Diagnoserna U07.1, U07.2, U08.9 och Z86.1A ska inte förekomma samtidigt på samma vårdtillfälle</t>
  </si>
  <si>
    <t>24.04</t>
  </si>
  <si>
    <t>Diagnosen U09.9 får inte kombineras med diagnoserna U07.1, U07.2 eller U10.9 på samma vårdtillfälle</t>
  </si>
  <si>
    <t>Typ: Sederingsmål</t>
  </si>
  <si>
    <t>Datum. På formatet ”åååå-mm-dd ”</t>
  </si>
  <si>
    <t>”Morgon”, ”Kväll” eller ”Natt”.</t>
  </si>
  <si>
    <t>"HarInvasivVentilatorbehandling"</t>
  </si>
  <si>
    <t xml:space="preserve">Har patienten invasiv ventilatorbehandling?
Om inte invasiv ventilatorbehandling, avsluta protokollet här.</t>
  </si>
  <si>
    <t>"AnvändsSederingsskala"</t>
  </si>
  <si>
    <t>Registreras sederingsgrad med sederingsskala?</t>
  </si>
  <si>
    <t>"DokumenteratSederingsmål"</t>
  </si>
  <si>
    <t xml:space="preserve">Finns det ett dokumenterat sederingsmål?
Om inte dokumenterat sederingsmål så avsluta här</t>
  </si>
  <si>
    <t>"MotsvararMålet"</t>
  </si>
  <si>
    <t>Motsvarar patientens sederingsgrad sederingsmålet?</t>
  </si>
  <si>
    <t>"Ja"</t>
  </si>
  <si>
    <t>Ja</t>
  </si>
  <si>
    <t>"VetEj"</t>
  </si>
  <si>
    <t>Vet ej</t>
  </si>
  <si>
    <t>"EjTillämpbart"</t>
  </si>
  <si>
    <t>Ej tillämpbart</t>
  </si>
  <si>
    <t>25.01</t>
  </si>
  <si>
    <t>Om 'InvasivVent' har besvaras med 'Nej', så ska inget ytterligare anges för sederingsmål. 'Sederingsskala' och 'Dokumenterat' måste besvaras när 'InvasivVent' besvaras med 'Ja'.</t>
  </si>
  <si>
    <t>25.02</t>
  </si>
  <si>
    <t>Om 'Dokumenterat' besvarats med 'Nej', så ska inget ytterligare anges för sederingsmål.</t>
  </si>
  <si>
    <t>25.03</t>
  </si>
  <si>
    <t>Angivet datum kan inte ligga före vårdtillfällets start eller efter utskrivningstid</t>
  </si>
  <si>
    <t>Typ: OmvårdnadSmärta</t>
  </si>
  <si>
    <t>"NRS"</t>
  </si>
  <si>
    <t>Smärtbedömning enligt NRS (Numeric Pain Rating Scale)</t>
  </si>
  <si>
    <t>No pain</t>
  </si>
  <si>
    <t>Hardly notice pain</t>
  </si>
  <si>
    <t>Notice pain</t>
  </si>
  <si>
    <t>Sometimes distracts patient</t>
  </si>
  <si>
    <t>Distracting</t>
  </si>
  <si>
    <t>Interrupting</t>
  </si>
  <si>
    <t>Hard to ignore</t>
  </si>
  <si>
    <t>Preventing</t>
  </si>
  <si>
    <t>Awful</t>
  </si>
  <si>
    <t>Unbearable</t>
  </si>
  <si>
    <t>"10"</t>
  </si>
  <si>
    <t>Worst possible</t>
  </si>
  <si>
    <t>"BPS"</t>
  </si>
  <si>
    <t>Smärtbedömning enligt BPS (Behavioral Pain Scale)</t>
  </si>
  <si>
    <t>"CPOT"</t>
  </si>
  <si>
    <t>Smärtbedömning enligt CPOT (Critical-Care Pain Observation Tool)</t>
  </si>
  <si>
    <t>"Tidpunkt"</t>
  </si>
  <si>
    <t>Tidpunkt då bedömningen gjordes (Obligatoriskt om bedömning utförts)</t>
  </si>
  <si>
    <t xml:space="preserve">Datum  (Obligatoriskt om tidpunkt ej angivits)</t>
  </si>
  <si>
    <t>Vårdpass (Obligatoriskt om tidpunkt ej angivits)</t>
  </si>
  <si>
    <t>"BedömningSaknasAnledning"</t>
  </si>
  <si>
    <t>Anledning till att smärtskattning ej är utförd</t>
  </si>
  <si>
    <t>"Medvetandesänkt"</t>
  </si>
  <si>
    <t>Nej - GCS &lt;10, RLS85 &gt;4</t>
  </si>
  <si>
    <t>"EjNärvarande"</t>
  </si>
  <si>
    <t xml:space="preserve">Nej - Patienten  ej närvarande ≥4 timmar av passet</t>
  </si>
  <si>
    <t>Nej - avliden patient</t>
  </si>
  <si>
    <t>"Omvårdnadsåtgärder"</t>
  </si>
  <si>
    <t xml:space="preserve">Ett eller flera av nedanstående konstanter
Värdet 'Inga' får endast existera ensamt, och ej i kombination med något annat värde.</t>
  </si>
  <si>
    <t>Om smärta påvisats NRS&gt;= 3 eller CPOT &gt; 2 eller BPS &gt; 5, vilka åtgärder har vidtagits</t>
  </si>
  <si>
    <t>Ingen åtgärd</t>
  </si>
  <si>
    <t>"Massage"</t>
  </si>
  <si>
    <t>Massage</t>
  </si>
  <si>
    <t>"Musik"</t>
  </si>
  <si>
    <t>Musik</t>
  </si>
  <si>
    <t>"Avslappning"</t>
  </si>
  <si>
    <t>Avslappningsteknik</t>
  </si>
  <si>
    <t>"Läge"</t>
  </si>
  <si>
    <t>Lägesändring</t>
  </si>
  <si>
    <t>"Värme"</t>
  </si>
  <si>
    <t>Värmebehandling</t>
  </si>
  <si>
    <t>"TENS"</t>
  </si>
  <si>
    <t>Transkutan elektrisk nervstimulering (TENS)</t>
  </si>
  <si>
    <t>Annan omvårdnadsåtgärd (Inget av ovanstående)</t>
  </si>
  <si>
    <t>"Läkemedelsåtgärder"</t>
  </si>
  <si>
    <t>Om smärta påvisats NRS&gt;= 3 eller CPOT &gt; 2 eller BPS &gt; 5, vilka läkemedel har administrerats</t>
  </si>
  <si>
    <t>"Ökning"</t>
  </si>
  <si>
    <t>Ökning av kontinuerliga analgetika</t>
  </si>
  <si>
    <t>"Bolus"</t>
  </si>
  <si>
    <t>Bolus av kontinuerlig tillförsel av analgetika</t>
  </si>
  <si>
    <t>"Dos"</t>
  </si>
  <si>
    <t>Dos av analgetika som ej ges kontinuerligt</t>
  </si>
  <si>
    <t>Annan läkemedelsåtgärd (Inget av ovanstående)</t>
  </si>
  <si>
    <t>"Uppföljning"</t>
  </si>
  <si>
    <t>Uppföljning efter åtgärder (Uppföljning (inom 1 timme från åtgärd, tidpunkt)</t>
  </si>
  <si>
    <t>27.01</t>
  </si>
  <si>
    <t>Omvårdnadsvariabel smärta ska inte rapporteras för vårdtillfällen där patienten är yngre än 16</t>
  </si>
  <si>
    <t>27.02</t>
  </si>
  <si>
    <t>Omvårdnadsvariabel smärta, Datum och Vårdpass ska anges när skattning saknas</t>
  </si>
  <si>
    <t>27.03</t>
  </si>
  <si>
    <t>Omvårdnadsvariabel smärta, Tidpunkt eller orsak till att smärtskattning ej gjorts måste anges</t>
  </si>
  <si>
    <t>27.04</t>
  </si>
  <si>
    <t>Omvårdnadsvariabel smärta, Tidpunkten för skattning och datum/vårdpass ska ligga inom vårdtillfället</t>
  </si>
  <si>
    <t>27.05</t>
  </si>
  <si>
    <t>Omvårdnadsvariabel smärta, ett och endast ett mätinstrument NRS, CPOT eller BPS ska anges</t>
  </si>
  <si>
    <t>27.06</t>
  </si>
  <si>
    <t>Omvårdnadsvariabel smärta, CPOT ska besvaras med antingen Ventilator eller Ljud, ej båda</t>
  </si>
  <si>
    <t>27.07</t>
  </si>
  <si>
    <t>Omvårdnadsvariabel smärta, BPS ska besvaras med antingen Andningsmönster eller Röstuttryck, ej båda</t>
  </si>
  <si>
    <t>27.08</t>
  </si>
  <si>
    <t>Omvårdnadsvariabel smärta, orsaken till att smärtskattning ej gjordes kan ej vara Avliden då vårdresultatet är Levande</t>
  </si>
  <si>
    <t>27.10</t>
  </si>
  <si>
    <t>Omvårdnadsvariabel smärta, Omvårdnadsåtgärder ska anges då smärta påvisats</t>
  </si>
  <si>
    <t>27.11</t>
  </si>
  <si>
    <t>Omvårdnadsvariabel smärta, Läkemedelsåtgärder ska anges då smärta påvisats</t>
  </si>
  <si>
    <t>27.12</t>
  </si>
  <si>
    <t>Omvårdnadsvariabel smärta, Uppföljning ska göras då smärta påvisats</t>
  </si>
  <si>
    <t>27.13</t>
  </si>
  <si>
    <t>Omvårdnadsvariabel smärta, om ingen uppföljning har gjorts så ska orsak anges</t>
  </si>
  <si>
    <t>27.14</t>
  </si>
  <si>
    <t>Omvårdnadsvariabel smärta, ett och endast ett instrument NRS, CPOT eller BPS ska anges</t>
  </si>
  <si>
    <t>27.15</t>
  </si>
  <si>
    <t>Omvårdnadsvariabel smärta, orsaken till att uppföljning av smärta ej gjordes kan ej vara Avliden då vårdresultatet är Levande</t>
  </si>
  <si>
    <t>27.16</t>
  </si>
  <si>
    <t>Omvårdnadsvariabel smärta, kontroll så att det inte finns dubbelrapporterade pass</t>
  </si>
  <si>
    <t>27.17</t>
  </si>
  <si>
    <t>Omvårdnadsvariabel smärta, kontroll så att registreringar inte ligger utanför vårdtillfällets start och utskrivningstid</t>
  </si>
  <si>
    <t>Typ: OmvårdnadSedering</t>
  </si>
  <si>
    <t>"FinnsOrdineradSederingsgrad"</t>
  </si>
  <si>
    <t>Finns ordinerad sederingsgrad?</t>
  </si>
  <si>
    <t>"OrdineradRASS"</t>
  </si>
  <si>
    <t>Ordinerad sederingsgrad enligt RASS (Richmond Agitation Sedation Scale)</t>
  </si>
  <si>
    <t>Alert and calm</t>
  </si>
  <si>
    <t>Anxious but movements not aggressive vigorous</t>
  </si>
  <si>
    <t>Frequent non-purposeful movement, fights ventilator</t>
  </si>
  <si>
    <t>Pulls or removes tube(s) or catheter(s), aggressive</t>
  </si>
  <si>
    <t>Overtly combative, violent, immediate danger to staff</t>
  </si>
  <si>
    <t>"-5"</t>
  </si>
  <si>
    <t>No response to voice or physical stimulation</t>
  </si>
  <si>
    <t>"-4"</t>
  </si>
  <si>
    <t>No response to voice, but movement or eye opening to physical stimulation</t>
  </si>
  <si>
    <t>"-3"</t>
  </si>
  <si>
    <t>Movement or eye opening to voice (but no eye contact)</t>
  </si>
  <si>
    <t>"-2"</t>
  </si>
  <si>
    <t>Briefly awakens with eye contact to voice (&lt;10 seconds)</t>
  </si>
  <si>
    <t>"-1"</t>
  </si>
  <si>
    <t>Not fully alert, but has sustained awakening (eye-opening/eye contact) to voice (&gt;10 seconds)</t>
  </si>
  <si>
    <t>"OrdineradMAAS"</t>
  </si>
  <si>
    <t>Ordinerad sederingsgrad enligt MAAS (The Motor Activity Assessment Scale)</t>
  </si>
  <si>
    <t>Does not move with noxious stimuli</t>
  </si>
  <si>
    <t>Open eyes, raises eyebrows or turns head toward stimulus; moves limbs with noxious stimulus</t>
  </si>
  <si>
    <t>Open eyes, raises eyebrows or turns head toward stimulus when touched or name is loudly spoken</t>
  </si>
  <si>
    <t>No external stimulus in required to elicit movement; adjusts sheets or clothes purposefully, follows commands</t>
  </si>
  <si>
    <t>No external stimulus in required to elicit movement; picks at sheets or tubes, uncovers self, follows commands</t>
  </si>
  <si>
    <t>No external stimulus in required to elicit movement, attempts to sit up or moves limbs out of bed, does not consistently follow commands (for example, will lie down when asked to but soon reverts back to attempts to sit up or move limbs out of bed)</t>
  </si>
  <si>
    <t>No external stimulus in required to elicit movement; pulls at tubes or catheters, thrashes side to side, strikes at staff, tries to climb out of bed, does not calm down when asked.</t>
  </si>
  <si>
    <t>"RASS"</t>
  </si>
  <si>
    <t>Bedömning enligt RASS (Richmond Agitation Sedation Scale)</t>
  </si>
  <si>
    <t>"MAAS"</t>
  </si>
  <si>
    <t>Bedömning enligt MAAS (The Motor Activity Assessment Scale)</t>
  </si>
  <si>
    <t>Anledning till att bedömning saknas</t>
  </si>
  <si>
    <t>"UppfyllsOrdineradSederingsGrad"</t>
  </si>
  <si>
    <t xml:space="preserve">Uppfylls ordinerad sederingsgrad?
Ska anges då det finns ordinerad sederingsgrad</t>
  </si>
  <si>
    <t>"ÅtgärdEjUppfylldSederingsgrad"</t>
  </si>
  <si>
    <t>Vilka åtgärder har vidtagits om en ordinerad sederingsgrad finns, men sederingsgraden ej är uppfylld,</t>
  </si>
  <si>
    <t>Ingen åtgärd alla sederande läkemedel är utsatta</t>
  </si>
  <si>
    <t>Ökning av kontinuerlig tillförsel av sederande läkemedel</t>
  </si>
  <si>
    <t>"Minskning"</t>
  </si>
  <si>
    <t>Minskning av kontinuerlig tillförsel av sederande läkemedel</t>
  </si>
  <si>
    <t>Bolus av kontinuerlig tillförsel av sederande läkemedel</t>
  </si>
  <si>
    <t>"Byte"</t>
  </si>
  <si>
    <t>Byte av kontinuerlig tillförsel av sederande läkemedel</t>
  </si>
  <si>
    <t>Dos av annat sederande läkemedel som EJ ges kontinuerligt</t>
  </si>
  <si>
    <t>"Avstängning"</t>
  </si>
  <si>
    <t>Avstängning av sederande läkemedel</t>
  </si>
  <si>
    <t>28.01</t>
  </si>
  <si>
    <t>Omvårdnadsvariabel sedering ska inte rapporteras för vårdtillfällen där patienten är yngre än 16</t>
  </si>
  <si>
    <t>28.02</t>
  </si>
  <si>
    <t>Omvårdnadsvariabel sedering, Datum och Vårdpass ska anges när skattning saknas</t>
  </si>
  <si>
    <t>28.03</t>
  </si>
  <si>
    <t>28.04</t>
  </si>
  <si>
    <t>Omvårdnadsvariabel sedering, ordinerad skattning ska anges. Antingen som RASS eller MAAS, ej båda</t>
  </si>
  <si>
    <t>28.05</t>
  </si>
  <si>
    <t>Omvårdnadsvariabel sedering, Tidpunkt eller orsak till att smärtskattning ej gjorts måste anges</t>
  </si>
  <si>
    <t>28.06</t>
  </si>
  <si>
    <t>Omvårdnadsvariabel sedering, Tidpunkten för skattning och datum/vårdpass ska ligga inom vårdtillfället</t>
  </si>
  <si>
    <t>28.07</t>
  </si>
  <si>
    <t>Omvårdnadsvariabel sedering, skattning ska anges. Antingen som RASS eller MAAS, ej båda</t>
  </si>
  <si>
    <t>28.08</t>
  </si>
  <si>
    <t>Omvårdnadsvariabel sedering, orsak till ej uppfyllt sederingsmål ska anges då målet ej uppfylls</t>
  </si>
  <si>
    <t>28.09</t>
  </si>
  <si>
    <t>Omvårdnadsvariabel sedering, kontroll så att det inte finns dubbelrapporterade pass</t>
  </si>
  <si>
    <t>28.10</t>
  </si>
  <si>
    <t>Omvårdnadsvariabel sedering, kontroll så att registreringar inte ligger utanför vårdtillfällets start och utskrivningstid</t>
  </si>
  <si>
    <t>Typ: OmvårdnadDelirium</t>
  </si>
  <si>
    <t>"CAM_ICU_Positiv"</t>
  </si>
  <si>
    <t>Confusion Assessment Method for the ICU (CAM-ICU) (positiv eller negativ, ska ej anges om bedömning saknas)</t>
  </si>
  <si>
    <t>"NuDesc"</t>
  </si>
  <si>
    <t xml:space="preserve">The Nursing Delirium Screening Scale (NuDesc 0-10) – Omfattande ett pass  (ska ej anges om bedömning saknas)</t>
  </si>
  <si>
    <t>Anledning till att bedömning saknas (Skall anges då CAM_ICU eller NuDesc saknas)</t>
  </si>
  <si>
    <t>Bedömning kan ej göras på grund av sänkt medvetandegrad (MAAS &lt;2, RASS &lt; -3, GCS &lt;10, RLS-85 &gt;4)</t>
  </si>
  <si>
    <t>Patienten ej närvarande ≥4 timmar av passet</t>
  </si>
  <si>
    <t>Patient avliden</t>
  </si>
  <si>
    <t>Läkemedelstgärder, ska anges vid konstaterad delirium NuDesc &gt; 2 = delirium eller CAM-ICU positiv</t>
  </si>
  <si>
    <t>Inga läkemedelsåtgärder utfördes</t>
  </si>
  <si>
    <t>"Justering"</t>
  </si>
  <si>
    <t>Ökning/minskning av kontinuerlig tillförsel av sederande/analgetika</t>
  </si>
  <si>
    <t>Bolus av kontinuerlig tillförsel av sederande/analgetika</t>
  </si>
  <si>
    <t>Byte av sederande/analgetika</t>
  </si>
  <si>
    <t>"Engångsdos"</t>
  </si>
  <si>
    <t>Engångsdos av annat läkemedel: neuroleptikum, bensodiazepin eller annat läkemedel</t>
  </si>
  <si>
    <t>Omvårdnadsåtgärder, ska anges vid konstaterad delirium NuDesc &gt; 2 = delirium eller CAM-ICU positiv</t>
  </si>
  <si>
    <t>Inga omvårdnadsåtgärder utfördes</t>
  </si>
  <si>
    <t>"SensoriskaHjälpmedel"</t>
  </si>
  <si>
    <t>Glasögon, hörapparat</t>
  </si>
  <si>
    <t>"Tillhörigheter"</t>
  </si>
  <si>
    <t>Personliga tillhörigheter</t>
  </si>
  <si>
    <t>"Personalkontinuitet"</t>
  </si>
  <si>
    <t>Personalkontinuitet</t>
  </si>
  <si>
    <t>"Familj"</t>
  </si>
  <si>
    <t>Familjen delaktig</t>
  </si>
  <si>
    <t>"Kommunikation"</t>
  </si>
  <si>
    <t>Kommunikation</t>
  </si>
  <si>
    <t>"ReduceraLjud"</t>
  </si>
  <si>
    <t>Reducera ljud, öronproppar</t>
  </si>
  <si>
    <t>"Sömn"</t>
  </si>
  <si>
    <t>Sömn</t>
  </si>
  <si>
    <t>"Mobilisering"</t>
  </si>
  <si>
    <t>Tidig mobilisering</t>
  </si>
  <si>
    <t>"Utvärdering"</t>
  </si>
  <si>
    <t>Utvärdering behov av medicinteknisk övervakning och slangar</t>
  </si>
  <si>
    <t>29.01</t>
  </si>
  <si>
    <t>Omvårdnadsvariabel delirium ska inte rapporteras för de som är yngre än 16 år</t>
  </si>
  <si>
    <t>29.02</t>
  </si>
  <si>
    <t>Omvårdnadsvariabel delirium, Orskak, Datum och Vårdpass ska anges när skattning saknas</t>
  </si>
  <si>
    <t>29.03</t>
  </si>
  <si>
    <t>Omvårdnadsvariabel delirium, orsaken till att smärtskattning ej gjordes kan ej vara Avliden då vårdresultatet är Levande</t>
  </si>
  <si>
    <t>29.04</t>
  </si>
  <si>
    <t>Omvårdnadsvariabel delirium, endast ett instrument, NuDesc eller CAM-ICU</t>
  </si>
  <si>
    <t>29.05</t>
  </si>
  <si>
    <t>Omvårdnadsvariabel delirium, om delirium kan konstateras vid skattning måste åtgärder anges, om inte delirium konstaterats ska de ej anges.</t>
  </si>
  <si>
    <t>29.06</t>
  </si>
  <si>
    <t>Omvårdnadsvariabel delirium, kontroll så att det inte finns dubbelrapporterade pass</t>
  </si>
  <si>
    <t>29.07</t>
  </si>
  <si>
    <t>Omvårdnadsvariabel delirium, kontroll så att registreringar inte ligger utanför vårdtillfällets start och utskrivningstid</t>
  </si>
  <si>
    <t>Typ: Intagningsorsaker</t>
  </si>
  <si>
    <t>"EndastObservation"</t>
  </si>
  <si>
    <t xml:space="preserve">Är patienten intagen enbart för observation
”Ja” eller ”Nej”.  Om Ja så ska ingen av de 10 intagningsorsakerna nedan anges.</t>
  </si>
  <si>
    <t>"Neurologisk"</t>
  </si>
  <si>
    <t>Neurologisk intagningsorsak</t>
  </si>
  <si>
    <t>Ingen neurologisk orsak</t>
  </si>
  <si>
    <t>Annan neurologisk orsak</t>
  </si>
  <si>
    <t>"IntrakraniellVolymseffekt"</t>
  </si>
  <si>
    <t>Intrakraniell volymseffekt</t>
  </si>
  <si>
    <t>"FokaltBortfall"</t>
  </si>
  <si>
    <t>Fokalt neurologiskt bortfall</t>
  </si>
  <si>
    <t>"Medvetandestörning"</t>
  </si>
  <si>
    <t>Medvetandestörning (från koma till delirium)</t>
  </si>
  <si>
    <t>"Kramper"</t>
  </si>
  <si>
    <t>Kramper</t>
  </si>
  <si>
    <t>"Kardiovaskulär"</t>
  </si>
  <si>
    <t>Kardiovaskulär intagningsorsak</t>
  </si>
  <si>
    <t>Ingen kardiovaskulär orsak</t>
  </si>
  <si>
    <t>Annan kardiovaskulär orsak</t>
  </si>
  <si>
    <t>"SeptiskChock"</t>
  </si>
  <si>
    <t>Septisk chock</t>
  </si>
  <si>
    <t>"AnafylaktiskChockBlandad"</t>
  </si>
  <si>
    <t xml:space="preserve">Anafylaktisk chock, blandad och odefinierad chock
Kommentar : Kommer från SIR's äldre riktlinje, är nu uppdelad i 'Anafalytisk chock' och 'Blandad eller odefinierad chock'</t>
  </si>
  <si>
    <t>"HypovolemBlödning"</t>
  </si>
  <si>
    <t>Hypovolem blödnings/icke blödnings chock</t>
  </si>
  <si>
    <t>"Arytmi"</t>
  </si>
  <si>
    <t>Arytmi</t>
  </si>
  <si>
    <t>"Hjärtstopp"</t>
  </si>
  <si>
    <t>Hjärtstopp</t>
  </si>
  <si>
    <t>"HypovolemIckeHemorragiskChock"</t>
  </si>
  <si>
    <t>Hypovolem, icke-hemorragisk chock</t>
  </si>
  <si>
    <t>"HypovolemHemorragiskChock"</t>
  </si>
  <si>
    <t>Hypovolem, hemorragisk chock</t>
  </si>
  <si>
    <t>"KardiogenChock"</t>
  </si>
  <si>
    <t>Kardiogen chock</t>
  </si>
  <si>
    <t>"AnafylaktiskChock"</t>
  </si>
  <si>
    <t>Anafylaktisk chock</t>
  </si>
  <si>
    <t>"BlandadAltOdefinieradChock"</t>
  </si>
  <si>
    <t>Blandad eller odefinierad chock</t>
  </si>
  <si>
    <t>"Bröstsmärta"</t>
  </si>
  <si>
    <t>Bröstsmärta</t>
  </si>
  <si>
    <t>"HypertensivKris"</t>
  </si>
  <si>
    <t>Hypertensiv kris</t>
  </si>
  <si>
    <t>"KardiovaskulärSvikt"</t>
  </si>
  <si>
    <t>Kardiovaskulär svikt utan chock</t>
  </si>
  <si>
    <t>"Renal"</t>
  </si>
  <si>
    <t>Renal intagningsorsak</t>
  </si>
  <si>
    <t>Ingen renal orsak</t>
  </si>
  <si>
    <t>Annan renal orsak</t>
  </si>
  <si>
    <t>"Njursvikt"</t>
  </si>
  <si>
    <t>Njursvikt</t>
  </si>
  <si>
    <t>"PrerenalNjursvikt"</t>
  </si>
  <si>
    <t>Prerenal njursvikt</t>
  </si>
  <si>
    <t>"PostrenalNjursvikt"</t>
  </si>
  <si>
    <t>Postrenal njursvikt</t>
  </si>
  <si>
    <t>"Respiratorisk"</t>
  </si>
  <si>
    <t>Respiratorisk intagningsorsak</t>
  </si>
  <si>
    <t>Ingen respiratorisk orsak</t>
  </si>
  <si>
    <t>Annan respiratorisk orsak</t>
  </si>
  <si>
    <t>"AkutLungsvikt"</t>
  </si>
  <si>
    <t>Akut lungsvikt, ARDS</t>
  </si>
  <si>
    <t>"AkutPåKroniskLungsvikt"</t>
  </si>
  <si>
    <t>Akut lungsvikt på kronisk lungsvikt</t>
  </si>
  <si>
    <t>"Hepatisk"</t>
  </si>
  <si>
    <t>Hepatisk intagningsorsak</t>
  </si>
  <si>
    <t>Ingen hepatisk orsak</t>
  </si>
  <si>
    <t>Annan lever-orsak</t>
  </si>
  <si>
    <t>"Leversvikt"</t>
  </si>
  <si>
    <t>Leversvikt</t>
  </si>
  <si>
    <t>"Hematologisk"</t>
  </si>
  <si>
    <t>Hematologisk intagningsorsak</t>
  </si>
  <si>
    <t>Ingen hematologisk orsak</t>
  </si>
  <si>
    <t>Annan hematologisk orsak</t>
  </si>
  <si>
    <t>"Blödningsrubbning"</t>
  </si>
  <si>
    <t>Blödningsrubbning, DIC</t>
  </si>
  <si>
    <t>"Hemolys"</t>
  </si>
  <si>
    <t>Svår hemolys</t>
  </si>
  <si>
    <t>"Metabol"</t>
  </si>
  <si>
    <t>Metabol intagningsorsak</t>
  </si>
  <si>
    <t>Ingen metabol orsak</t>
  </si>
  <si>
    <t>Annan metabol orsak</t>
  </si>
  <si>
    <t>"SyraBasAltElektrolytrubbning"</t>
  </si>
  <si>
    <t>Syra-bas och/eller elektrolytrubbning</t>
  </si>
  <si>
    <t>"HypoAltHypertermi"</t>
  </si>
  <si>
    <t>Hypo-, hypertermi</t>
  </si>
  <si>
    <t>"HypoAltHyperglukemi"</t>
  </si>
  <si>
    <t>Hypo-, hyperglukemi</t>
  </si>
  <si>
    <t>"Gastrointestinal"</t>
  </si>
  <si>
    <t>Gastrointestinal intagningsorsak</t>
  </si>
  <si>
    <t>Ingen gastrointestinal orsak</t>
  </si>
  <si>
    <t>Annan gastrointestinal orsak</t>
  </si>
  <si>
    <t>"Pankreatit"</t>
  </si>
  <si>
    <t>Pankreatit</t>
  </si>
  <si>
    <t>Akut buk</t>
  </si>
  <si>
    <t>"Blödning"</t>
  </si>
  <si>
    <t>Gastrointestinal blödning</t>
  </si>
  <si>
    <t>"AkutOchAnnan"</t>
  </si>
  <si>
    <t>Akut buk och annat</t>
  </si>
  <si>
    <t>"Trauma"</t>
  </si>
  <si>
    <t>Trauma intagningsorsak</t>
  </si>
  <si>
    <t>Inget trauma som orsak</t>
  </si>
  <si>
    <t>Trauma</t>
  </si>
  <si>
    <t>Övrig intagningsorsak</t>
  </si>
  <si>
    <t>Ingen övrig orsak</t>
  </si>
  <si>
    <t>Övrig orsak</t>
  </si>
  <si>
    <t>(*)</t>
  </si>
  <si>
    <t>Obligatoriskt då EndastObservation besvarats med ”Nej”, annars ska dessa utelämnas</t>
  </si>
  <si>
    <t>Typ: SOFA</t>
  </si>
  <si>
    <t xml:space="preserve">För att SOFA skall anses vara ”Fullständig” får högst en variabel saknas.
För att använda ”Medicinsk indikation för provtagning saknas” eller ”Annan orsak” skall inga variabler därefter finnas.</t>
  </si>
  <si>
    <t>SOFA'n är ej fullständig</t>
  </si>
  <si>
    <t>"MedicinskIndikationSaknas"</t>
  </si>
  <si>
    <t>Medicinsk indikation för provtagning saknas</t>
  </si>
  <si>
    <t>"AnnanOrsak"</t>
  </si>
  <si>
    <t>Annan orsak</t>
  </si>
  <si>
    <t>"Typ"</t>
  </si>
  <si>
    <t>Typ av SOFA</t>
  </si>
  <si>
    <t>"Intagning"</t>
  </si>
  <si>
    <t>SOFA vid intagningstillfället</t>
  </si>
  <si>
    <t>"Daglig"</t>
  </si>
  <si>
    <t>Daglig SOFA</t>
  </si>
  <si>
    <t>"Utskrivning"</t>
  </si>
  <si>
    <t>SOFA vid utskrivningstillfället, eller sista dagliga</t>
  </si>
  <si>
    <t>Datum på formatet ”åååå-mm-dd”. Obligatoriskt om SOFATyp = ”Daglig SOFA” och endast då ska det anges.</t>
  </si>
  <si>
    <t>Andning kan anges antingen som FiO2 + PaO2 eller som Oxygeneringsindex, PaO2/FiO2.</t>
  </si>
  <si>
    <t>"Oxygeneringsindex"</t>
  </si>
  <si>
    <t xml:space="preserve">Oxygeneringsindex
OI = FiO2 × MAP/PaO2
OI Oxygeneringsindex</t>
  </si>
  <si>
    <t>Värdet ska anges i intervallet 1 → 1428</t>
  </si>
  <si>
    <t>Mätenhet (OI)</t>
  </si>
  <si>
    <t>"BTrombocyter"</t>
  </si>
  <si>
    <t xml:space="preserve">B-Trombocyter
Ändrat 2017-10-13 (från 0-2000) till (0-3000) samma som SAPS3 (dessa ska inte skilja sig åt)</t>
  </si>
  <si>
    <t xml:space="preserve">MAP, Dopamin, Noradrenalin, Adrenalin, Dobutamin, Levosimendan och Vasopressin är tillsammans en variabel.
För att variabel Kardiovaskulär skall kunna beräknas krävs att ingen parameter saknas.</t>
  </si>
  <si>
    <t>"MAP"</t>
  </si>
  <si>
    <t xml:space="preserve">Mean Arterial Pressure  (MAP) - Medelartärtryck</t>
  </si>
  <si>
    <t>Värdet ska anges i intervallet 0 → 350</t>
  </si>
  <si>
    <t>"Dopamin"</t>
  </si>
  <si>
    <t>Dopamin (hur mycket har givits patienten,Nej = inget)</t>
  </si>
  <si>
    <t>"Nivå1"</t>
  </si>
  <si>
    <t>Mindre eller lika med 5 (&lt;= 5)</t>
  </si>
  <si>
    <t>"Nivå2"</t>
  </si>
  <si>
    <t>Större än 5 (&gt; 5)</t>
  </si>
  <si>
    <t>"Nivå3"</t>
  </si>
  <si>
    <t>Större än 15 (&gt; 15)</t>
  </si>
  <si>
    <t>"Noradrenalin"</t>
  </si>
  <si>
    <t>Noradrenalin (hur mycket har givits patienten,Nej = inget)</t>
  </si>
  <si>
    <t>Mindre eller lika med 0,1 (&lt;= 0,1)</t>
  </si>
  <si>
    <t>Större än 0,1 (&gt; 0.1)</t>
  </si>
  <si>
    <t>"Adrenalin"</t>
  </si>
  <si>
    <t>Adrenalin (hur mycket har givits patienten,Nej = inget)</t>
  </si>
  <si>
    <t>Större än 0,1 (&gt; 0,1)</t>
  </si>
  <si>
    <t>"Dobutamin"</t>
  </si>
  <si>
    <t>Dobutamin (Har Dobutamin givits patienten)</t>
  </si>
  <si>
    <t>"Levosimendan"</t>
  </si>
  <si>
    <t>Levosimendan (Har Levosimendan givits patienten)</t>
  </si>
  <si>
    <t>"Vasopressin"</t>
  </si>
  <si>
    <t>Vasopressin (Har Vasopressin givits patienten)</t>
  </si>
  <si>
    <t>Antingen kan GCS eller RLS85 anges eller båda. Om GCS anges så används det vid beräkning.</t>
  </si>
  <si>
    <t>Kreatinin och Diures skall båda anges och räknas som en variabel ihop om version 1 används.</t>
  </si>
  <si>
    <t>"Diures"</t>
  </si>
  <si>
    <t>Diures</t>
  </si>
  <si>
    <t>Värdet ska anges i intervallet 0 → 50000</t>
  </si>
  <si>
    <t>Mätenhet (ml/dygn) - milliliter per dygn</t>
  </si>
  <si>
    <t>Om SOFAStatus angivits som ”Medicinsk indikation för provtagning saknas” eller ”Annan orsak” så skall dessa fält utelämnas.</t>
  </si>
  <si>
    <t>Typ: MöjligDonator2009</t>
  </si>
  <si>
    <t>"Inställning"</t>
  </si>
  <si>
    <t>Patientens inställning till donation känd?</t>
  </si>
  <si>
    <t>"InställningKänd"</t>
  </si>
  <si>
    <t xml:space="preserve">Inställning känd
Besvaras endast om Inställning besvarats med ”Känd”</t>
  </si>
  <si>
    <t>"InställningOkänd"</t>
  </si>
  <si>
    <t>Inställning okänd</t>
  </si>
  <si>
    <t>Förmodat samtycke gällde, närstående informerades om organdonation och utnyttjade inte sin vetorätt</t>
  </si>
  <si>
    <t>Närstående utnyttjade sin vetorätt</t>
  </si>
  <si>
    <t>"NärståendeSaknades"</t>
  </si>
  <si>
    <t>Närstående saknades</t>
  </si>
  <si>
    <t>Närstående fanns, men informerades inte</t>
  </si>
  <si>
    <t>Närstående oense</t>
  </si>
  <si>
    <t>Den avlidne har ej kunnat identifieras</t>
  </si>
  <si>
    <t>Typ: BeslutadOrgandonation2009</t>
  </si>
  <si>
    <t>"Planerad"</t>
  </si>
  <si>
    <t>"Genomförd"</t>
  </si>
  <si>
    <t xml:space="preserve">Ett eller flera av nedanstående konstanter
Värdet 'Ja' får endast existera ensamt, och ej i kombination med något annat värde.</t>
  </si>
  <si>
    <t xml:space="preserve">Genomfördes beslutad organdonation
Besvaras endast om Planerad besvarats med ”Ja”
Ett svar per svarsrad, flera svarsrader kan anges. Om ”Ja” så ska det vara det enda svaret.</t>
  </si>
  <si>
    <t>Ja, organdonationen genomfördes (ska vara enda svaret)</t>
  </si>
  <si>
    <t>"Cirkulationskollaps"</t>
  </si>
  <si>
    <t>Organdonation genomfördes ej pga. cirkulationskollaps hos den avlidne</t>
  </si>
  <si>
    <t>"Nytillkomna"</t>
  </si>
  <si>
    <t>Organdonation genomfördes ej pga. nytillkomna/nyupptäckta medicinska orsaker hos den avlidne</t>
  </si>
  <si>
    <t>"RättsmedicinsktVeto"</t>
  </si>
  <si>
    <t>Organdonation genomfördes ej pga. rättsmedicinskt veto</t>
  </si>
  <si>
    <t>"MottagareSaknades"</t>
  </si>
  <si>
    <t>Organdonation genomfördes ej pga. recipient/mottagare saknades</t>
  </si>
  <si>
    <t>Organdonation genomfördes ej pga. närstående ändrade sig till ett veto</t>
  </si>
  <si>
    <t>"Organisatoriska"</t>
  </si>
  <si>
    <t>Organdonation genomfördes ej pga. organisatoriska orsaker</t>
  </si>
  <si>
    <t>Typ: MöjligDonator2016</t>
  </si>
  <si>
    <t>Fråga 4: Avlidnes inställning till organdonation Planerad</t>
  </si>
  <si>
    <t>Besvaras endast om Inställning besvarats med ”Känd”</t>
  </si>
  <si>
    <t xml:space="preserve">Om den avlidnes inställning till organdonation var okänd
Samtyckeutredningen visade</t>
  </si>
  <si>
    <t>Närstående fanns, men möjlighet att informera saknades</t>
  </si>
  <si>
    <t>Avlidne har ej kunnat identifieras</t>
  </si>
  <si>
    <t>Ej aktuellt, avlidne bedömd som medicinskt olämplig</t>
  </si>
  <si>
    <t>Beslutades/genomfördes organdonation</t>
  </si>
  <si>
    <t>Typ: DagligVikt</t>
  </si>
  <si>
    <t>Datum på dygnet som uppmätt vikt hör till på formatet ”åååå-mm-dd”.</t>
  </si>
  <si>
    <t>Vikten i kilo med en decimal.</t>
  </si>
  <si>
    <t>Typ: BPS</t>
  </si>
  <si>
    <t>"Ansiktsuttryck"</t>
  </si>
  <si>
    <t>Ansiktsuttryck</t>
  </si>
  <si>
    <t>Relaxed</t>
  </si>
  <si>
    <t>Partially tightened (e.g., brow lowering)</t>
  </si>
  <si>
    <t>Fully tightened (e.g., eyelid closing)</t>
  </si>
  <si>
    <t>Grimacing</t>
  </si>
  <si>
    <t>"Armrörelser"</t>
  </si>
  <si>
    <t>Armar</t>
  </si>
  <si>
    <t>No movement</t>
  </si>
  <si>
    <t>Partially bent</t>
  </si>
  <si>
    <t>Fully bent with finger flexion</t>
  </si>
  <si>
    <t>Permanently retracted</t>
  </si>
  <si>
    <t>"Andningsmönster"</t>
  </si>
  <si>
    <t>Andningsmönster om intuberad</t>
  </si>
  <si>
    <t>Tolerating movement</t>
  </si>
  <si>
    <t>Coughing but tolerating ventilation for the most of time</t>
  </si>
  <si>
    <t>Fighting ventilator</t>
  </si>
  <si>
    <t>Unable to control ventilation</t>
  </si>
  <si>
    <t>"Röstuttryck"</t>
  </si>
  <si>
    <t>Röstuttryck / vokalisering (icke intuberad / extuberad)</t>
  </si>
  <si>
    <t>No pain vocalization</t>
  </si>
  <si>
    <t>Moaning not frequent (&lt;= 3/min) and not prolonged (&lt;= 3 s)</t>
  </si>
  <si>
    <t>Moaning requent (&gt; 3/min) or prolonged (&gt; 3 s)</t>
  </si>
  <si>
    <t>Howling or verbal complaint including "Ow!" "Ouch!" or breath-holdning</t>
  </si>
  <si>
    <t>Typ: CPOT</t>
  </si>
  <si>
    <t>Facial expression</t>
  </si>
  <si>
    <t xml:space="preserve">Relaxed, neutral.
No muscle tension observed</t>
  </si>
  <si>
    <t xml:space="preserve">Tense.
Presence of frowning, brow lowering, orbit tightening and levator contraction or any other change(e.g.opening eyes or tearing during nociceptive procedures)</t>
  </si>
  <si>
    <t xml:space="preserve">Grimacing.
All previous facial movements plus eyelid tightly closed(the patient may present with mouth open or biting the endotracheal tube)</t>
  </si>
  <si>
    <t>"Kroppsrörelser"</t>
  </si>
  <si>
    <t>Body movements</t>
  </si>
  <si>
    <t xml:space="preserve">Absence of movements or normal position.
Does not move at all (doesn’t necessarily mean absence of pain) or normal position (movements not aimed toward the pain site or not made for the purpose of protection)</t>
  </si>
  <si>
    <t xml:space="preserve">Protection.
Slow, cautious movements, touching or rubbing the pain site, seeking attention through movements</t>
  </si>
  <si>
    <t xml:space="preserve">Restlessness/Agitation.
Pulling tube, attempting to sit up, moving limbs/thrashing, not following commands, striking at staff, trying to climb out of bed</t>
  </si>
  <si>
    <t>"Ventilator"</t>
  </si>
  <si>
    <t>Compliance with the ventilator (intubated patients)</t>
  </si>
  <si>
    <t xml:space="preserve">Tolerating ventilator or movement
Alarms not activated, easy ventilation</t>
  </si>
  <si>
    <t xml:space="preserve">Coughing but tolerating.
Coughing, alarms may be activated but stop spontaneously</t>
  </si>
  <si>
    <t xml:space="preserve">Fighting ventilator.
Asynchrony: blocking ventilation, alarms frequently activated</t>
  </si>
  <si>
    <t>"Ljud"</t>
  </si>
  <si>
    <t>Vocalization (extubated patients)</t>
  </si>
  <si>
    <t>Talking in normal tone or no sound</t>
  </si>
  <si>
    <t>Sighing, moaning</t>
  </si>
  <si>
    <t>Crying out, sobbing</t>
  </si>
  <si>
    <t>"Muskeltonus"</t>
  </si>
  <si>
    <t>Muscle tension, Evaluation by passive flexion and 1 Resistance to passive movements extension of upper limbs when patient is at rest or evaluation when patient is being turned</t>
  </si>
  <si>
    <t xml:space="preserve">Relaxed
No resistance to passive movements</t>
  </si>
  <si>
    <t xml:space="preserve">Tense, rigid
Resistance to passive movements</t>
  </si>
  <si>
    <t xml:space="preserve">Very tense or rigid
Strong resistance to passive movements or incapacity to complete them</t>
  </si>
  <si>
    <t>Typ: OmvårdnadSmärtaUppföljning</t>
  </si>
  <si>
    <t>"SaknasAnledning"</t>
  </si>
  <si>
    <t>Anledning till att åtgärdsuppföljning saknas</t>
  </si>
  <si>
    <t>Typ: NuDesc</t>
  </si>
  <si>
    <t>"Desorientering"</t>
  </si>
  <si>
    <t>Desorientering</t>
  </si>
  <si>
    <t>"Aldrig"</t>
  </si>
  <si>
    <t>Symptom förekom aldrig under arbetspasset</t>
  </si>
  <si>
    <t>"Lindrigt"</t>
  </si>
  <si>
    <t>Symptom förekom någon gång under arbetspasset, men var av lindrig grad</t>
  </si>
  <si>
    <t>"Störande"</t>
  </si>
  <si>
    <t>Symptom förekom någon gång under arbetspasset, och var mycket uttalade eller störande</t>
  </si>
  <si>
    <t>"InadekvatBeteende"</t>
  </si>
  <si>
    <t>Inadekvat beteende</t>
  </si>
  <si>
    <t>"InadekvatKommunikation"</t>
  </si>
  <si>
    <t>Inadekvat kommunikation</t>
  </si>
  <si>
    <t>"Illusioner"</t>
  </si>
  <si>
    <t>Illusioner/hallucinationer</t>
  </si>
  <si>
    <t>"PsykomotoriskFörlångsamning"</t>
  </si>
  <si>
    <t>Psykomotorisk förlångsamning</t>
  </si>
  <si>
    <t>Typ: DonatorInställningKänd2009</t>
  </si>
  <si>
    <t>"Positiv"</t>
  </si>
  <si>
    <t>Positiv till donation (true/false)</t>
  </si>
  <si>
    <t>"Dokumentationssätt"</t>
  </si>
  <si>
    <t>Dokumentationssätt, ett eller flera svar</t>
  </si>
  <si>
    <t>"Muntlig"</t>
  </si>
  <si>
    <t>Muntlig</t>
  </si>
  <si>
    <t>"Skriftlig"</t>
  </si>
  <si>
    <t>Skriftlig</t>
  </si>
  <si>
    <t>Donationsregistret</t>
  </si>
  <si>
    <t>Typ: DonatorInställningKänd2016</t>
  </si>
  <si>
    <t>Var donatorns inställning positiv till organdonation</t>
  </si>
  <si>
    <t>Dokumentationssätt</t>
  </si>
  <si>
    <t>Typ: BeslutadOrgandonation2016</t>
  </si>
  <si>
    <t>"PlaneradesOrganDonation"</t>
  </si>
  <si>
    <t>Fråga 5: Beslutades/Planerades organdonation?</t>
  </si>
  <si>
    <t xml:space="preserve">Besvaras endast om organdonation planerades
Om ”Ja” så ska det vara det enda svaret.</t>
  </si>
  <si>
    <t>Ja, organdonationen genomfördes</t>
  </si>
  <si>
    <t>Organdonation genomfördes ej pga. cirkulationskollaps</t>
  </si>
  <si>
    <t>Organdonation genomfördes ej pga. närstående veto</t>
  </si>
  <si>
    <t>Organdonation genomfördes ej pga. bedömning som olämplig av transpantationsenheten</t>
  </si>
  <si>
    <t>Organdonation genomfördes ej pga. övrig orsak</t>
  </si>
  <si>
    <t>(**)</t>
  </si>
  <si>
    <t>Riktlinje för inmatning av dessa fält: I Användagränssnittet för inmatning av detta fält så ska användaren alltid göra ett ställingstagande, dvs om data saknas (och inget värde rapporteras) så ska användaren aktivt välja det.</t>
  </si>
  <si>
    <t>Ändringshistorik i version 5.2 revision 23</t>
  </si>
  <si>
    <t>2023-03-14</t>
  </si>
  <si>
    <t>[15]</t>
  </si>
  <si>
    <t>Exempel.Exempel Omvårdnadsdokumentation</t>
  </si>
  <si>
    <t>Ett nytt exempel 'Exempel Omvårdnadsdokumentation' är tillagt</t>
  </si>
  <si>
    <t>[16]</t>
  </si>
  <si>
    <t>XSD definitionen ändrad</t>
  </si>
  <si>
    <t>[17]</t>
  </si>
  <si>
    <t>Elementet 'OmvårdnadSmärta' är tillagt</t>
  </si>
  <si>
    <t>[18]</t>
  </si>
  <si>
    <t>Elementet 'OmvårdnadSedering' är tillagt</t>
  </si>
  <si>
    <t>[19]</t>
  </si>
  <si>
    <t>Elementet 'OmvårdnadDelirium' är tillagt</t>
  </si>
  <si>
    <t>Ändringshistorik i version 5.2 revision 22</t>
  </si>
  <si>
    <t>2022-10-06</t>
  </si>
  <si>
    <t>[1]</t>
  </si>
  <si>
    <t>[2]</t>
  </si>
  <si>
    <t>Valideringsregel 3.21 är tillagd</t>
  </si>
  <si>
    <t>[3]</t>
  </si>
  <si>
    <t>Beskrivningen på värdet 'KliniskOchAngio' är ändrad från 'Direkta kriterier (total hjärninfarkt), Klinisk neurologisk undersökning och fyrkärlsangiografi' till 'Direkta kriterier (total hjärninfarkt), Klinisk neurologisk undersökning och kompletterande bilddiagnostik'</t>
  </si>
  <si>
    <t>[4]</t>
  </si>
  <si>
    <t>Värdet 'LångvarigtBeslutsoförmögen' kan nu anges som ett giltigt värde</t>
  </si>
  <si>
    <t>[5]</t>
  </si>
  <si>
    <t>Värdet 'NärståendeInformerade' kan nu anges som ett giltigt värde</t>
  </si>
  <si>
    <t>[6]</t>
  </si>
  <si>
    <t>Värdet 'SenNegativDonationsvilja' kan nu anges som ett giltigt värde</t>
  </si>
  <si>
    <t>[7]</t>
  </si>
  <si>
    <t>[8]</t>
  </si>
  <si>
    <t>Värdet 'ÖvrigaSkäl' kan nu anges som ett giltigt värde</t>
  </si>
  <si>
    <t>[9]</t>
  </si>
  <si>
    <t>Elementet 'TolkadViljaOense' är tillagt</t>
  </si>
  <si>
    <t>[10]</t>
  </si>
  <si>
    <t xml:space="preserve">Beskrivningen är ändrad från 
''TolkadViljaPositiv' ska endast besvaras om donationsviljan var tolkad'
 till 
''TolkadViljaPositiv' eller 'TolkadViljaOense' ska besvaras då, och endast då, donationsviljan är tolkad'</t>
  </si>
  <si>
    <t>[11]</t>
  </si>
  <si>
    <t>Valideringsregel 26.30 är tillagd</t>
  </si>
  <si>
    <t>[12]</t>
  </si>
  <si>
    <t>Valideringsregel 26.31 är tillagd</t>
  </si>
  <si>
    <t>[13]</t>
  </si>
  <si>
    <t>Valideringsregel 26.32 är tillagd</t>
  </si>
  <si>
    <t>[14]</t>
  </si>
  <si>
    <t>Valideringsregel 26.33 är tillagd</t>
  </si>
  <si>
    <t>{</t>
  </si>
  <si>
    <t xml:space="preserve">  "FilTyp": "Intensivvårdsdata",</t>
  </si>
  <si>
    <t xml:space="preserve">  "Innehåll": {</t>
  </si>
  <si>
    <t xml:space="preserve">    "Version": "5.2",</t>
  </si>
  <si>
    <t xml:space="preserve">    "Avdelningsnamn": "AvdelningsNamnEnlSir",</t>
  </si>
  <si>
    <t xml:space="preserve">    "PeriodStart": "2019-01-01",</t>
  </si>
  <si>
    <t xml:space="preserve">    "PeriodSlut": "2019-02-28",</t>
  </si>
  <si>
    <t xml:space="preserve">    "Skapad": "2019-03-01"</t>
  </si>
  <si>
    <t xml:space="preserve">  },</t>
  </si>
  <si>
    <t xml:space="preserve">  "Vårdtillfällen": [</t>
  </si>
  <si>
    <t xml:space="preserve">    {</t>
  </si>
  <si>
    <t xml:space="preserve">      "Persondata": {</t>
  </si>
  <si>
    <t xml:space="preserve">        "PersonnummerTyp": "Korrekt",</t>
  </si>
  <si>
    <t xml:space="preserve">        "Personnummer": "19540102-XXXX",</t>
  </si>
  <si>
    <t xml:space="preserve">        "Kön": "M",</t>
  </si>
  <si>
    <t xml:space="preserve">        "Födelsedatum": "1954-01-02",</t>
  </si>
  <si>
    <t xml:space="preserve">        "Postnummer": 11111,</t>
  </si>
  <si>
    <t xml:space="preserve">        "Kommunkod": 9999</t>
  </si>
  <si>
    <t xml:space="preserve">      },</t>
  </si>
  <si>
    <t xml:space="preserve">      "Vårddata": {</t>
  </si>
  <si>
    <t xml:space="preserve">        "VårdtillfälletsStart": "2019-02-01T19:00:00",</t>
  </si>
  <si>
    <t xml:space="preserve">        "Ankomsttid": "2019-02-01T19:00:00",</t>
  </si>
  <si>
    <t xml:space="preserve">        "IdBegrepp": "IDBEGREPP999",</t>
  </si>
  <si>
    <t xml:space="preserve">        "Vårdtyp": "IVA",</t>
  </si>
  <si>
    <t xml:space="preserve">        "Ankomstväg": "Akutmottagning",</t>
  </si>
  <si>
    <t xml:space="preserve">        "Ankomstorsak": "Medicinsk",</t>
  </si>
  <si>
    <t xml:space="preserve">        "Akutinläggning": false,</t>
  </si>
  <si>
    <t xml:space="preserve">        "Opererad": "Nej",</t>
  </si>
  <si>
    <t xml:space="preserve">        "UtskrivenTill": "EjUtskriven",</t>
  </si>
  <si>
    <t xml:space="preserve">        "Vårdresultat": "EjUtskriven",</t>
  </si>
  <si>
    <t xml:space="preserve">        "Moderklinik": "Internmedicin",</t>
  </si>
  <si>
    <t xml:space="preserve">        "Intagningsorsaker": {</t>
  </si>
  <si>
    <t xml:space="preserve">          "EndastObservation": false,</t>
  </si>
  <si>
    <t xml:space="preserve">          "Neurologisk": "Ingen",</t>
  </si>
  <si>
    <t xml:space="preserve">          "Kardiovaskulär": "Ingen",</t>
  </si>
  <si>
    <t xml:space="preserve">          "Renal": "Ingen",</t>
  </si>
  <si>
    <t xml:space="preserve">          "Respiratorisk": "Ingen",</t>
  </si>
  <si>
    <t xml:space="preserve">          "Hepatisk": "Ingen",</t>
  </si>
  <si>
    <t xml:space="preserve">          "Hematologisk": "Blödningsrubbning",</t>
  </si>
  <si>
    <t xml:space="preserve">          "Metabol": "Ingen",</t>
  </si>
  <si>
    <t xml:space="preserve">          "Gastrointestinal": "Ingen",</t>
  </si>
  <si>
    <t xml:space="preserve">          "Trauma": "Ingen",</t>
  </si>
  <si>
    <t xml:space="preserve">          "Övrig": "Ingen"</t>
  </si>
  <si>
    <t xml:space="preserve">        }</t>
  </si>
  <si>
    <t xml:space="preserve">      "BehandlingsStrategi2013": [</t>
  </si>
  <si>
    <t xml:space="preserve">        {</t>
  </si>
  <si>
    <t xml:space="preserve">          "DokumenteratBeslut": "Behandlingsbegränsningar",</t>
  </si>
  <si>
    <t xml:space="preserve">          "BeslutTagetFöreIva": false,</t>
  </si>
  <si>
    <t xml:space="preserve">          "TidBeslut": "2019-02-03T21:15:00",</t>
  </si>
  <si>
    <t xml:space="preserve">          "Beslutsgrunder": "Autonomi",</t>
  </si>
  <si>
    <t xml:space="preserve">          "Samråd": "Närstående",</t>
  </si>
  <si>
    <t xml:space="preserve">          "Avstå": "Ingen",</t>
  </si>
  <si>
    <t xml:space="preserve">          "Avbryta": "InvasivVent"</t>
  </si>
  <si>
    <t xml:space="preserve">      ],</t>
  </si>
  <si>
    <t xml:space="preserve">      "SAPS3": {</t>
  </si>
  <si>
    <t xml:space="preserve">        "CancerTerapi": false,</t>
  </si>
  <si>
    <t xml:space="preserve">        "KroniskHjärtsvikt": false,</t>
  </si>
  <si>
    <t xml:space="preserve">        "Blodmalignitet": false,</t>
  </si>
  <si>
    <t xml:space="preserve">        "Cirrhos": true,</t>
  </si>
  <si>
    <t xml:space="preserve">        "AIDS": false,</t>
  </si>
  <si>
    <t xml:space="preserve">        "Cancer": false,</t>
  </si>
  <si>
    <t xml:space="preserve">        "TidPåSjukhus": 2,</t>
  </si>
  <si>
    <t xml:space="preserve">        "Vårdplats": "Akutmottagning",</t>
  </si>
  <si>
    <t xml:space="preserve">        "Terapi": "Nej",</t>
  </si>
  <si>
    <t xml:space="preserve">        "Operationstyp": "Ingen",</t>
  </si>
  <si>
    <t xml:space="preserve">        "AkutInfNosokomial": false,</t>
  </si>
  <si>
    <t xml:space="preserve">        "AkutInfDjupLuftväg": false,</t>
  </si>
  <si>
    <t xml:space="preserve">        "GCSÖgon": "3",</t>
  </si>
  <si>
    <t xml:space="preserve">        "GCSVerbal": "2",</t>
  </si>
  <si>
    <t xml:space="preserve">        "GCSMotorik": "6",</t>
  </si>
  <si>
    <t xml:space="preserve">        "RLS85": "4",</t>
  </si>
  <si>
    <t xml:space="preserve">        "Bilirubin": 800,</t>
  </si>
  <si>
    <t xml:space="preserve">        "Kroppstemperatur": 36.5,</t>
  </si>
  <si>
    <t xml:space="preserve">        "Kreatinin": 1500,</t>
  </si>
  <si>
    <t xml:space="preserve">        "Hjärtfrekvens": 150,</t>
  </si>
  <si>
    <t xml:space="preserve">        "BLeukocyter": 506,</t>
  </si>
  <si>
    <t xml:space="preserve">        "aBpH": 6.2,</t>
  </si>
  <si>
    <t xml:space="preserve">        "BTrombocyt": 2000,</t>
  </si>
  <si>
    <t xml:space="preserve">        "SystolisktTryck": 200,</t>
  </si>
  <si>
    <t xml:space="preserve">        "FiO2": 80,</t>
  </si>
  <si>
    <t xml:space="preserve">        "PaO2": 160,</t>
  </si>
  <si>
    <t xml:space="preserve">        "Ventilation": false</t>
  </si>
  <si>
    <t xml:space="preserve">      "SOFAData": {</t>
  </si>
  <si>
    <t xml:space="preserve">        "Version": "2",</t>
  </si>
  <si>
    <t xml:space="preserve">        "SOFAs": [</t>
  </si>
  <si>
    <t xml:space="preserve">          {</t>
  </si>
  <si>
    <t xml:space="preserve">            "Status": "Fullständig",</t>
  </si>
  <si>
    <t xml:space="preserve">            "Typ": "Intagning",</t>
  </si>
  <si>
    <t xml:space="preserve">            "FiO2": 80,</t>
  </si>
  <si>
    <t xml:space="preserve">            "PaO2": 160,</t>
  </si>
  <si>
    <t xml:space="preserve">            "Oxygeneringsindex": 700,</t>
  </si>
  <si>
    <t xml:space="preserve">            "BTrombocyter": 2000,</t>
  </si>
  <si>
    <t xml:space="preserve">            "Bilirubin": 800,</t>
  </si>
  <si>
    <t xml:space="preserve">            "MAP": 200,</t>
  </si>
  <si>
    <t xml:space="preserve">            "Dopamin": "Nej",</t>
  </si>
  <si>
    <t xml:space="preserve">            "Noradrenalin": "Nej",</t>
  </si>
  <si>
    <t xml:space="preserve">            "Adrenalin": "Nej",</t>
  </si>
  <si>
    <t xml:space="preserve">            "Dobutamin": true,</t>
  </si>
  <si>
    <t xml:space="preserve">            "Levosimendan": false,</t>
  </si>
  <si>
    <t xml:space="preserve">            "Vasopressin": false,</t>
  </si>
  <si>
    <t xml:space="preserve">            "GCSÖgon": "3",</t>
  </si>
  <si>
    <t xml:space="preserve">            "GCSVerbal": "2",</t>
  </si>
  <si>
    <t xml:space="preserve">            "GCSMotorik": "6",</t>
  </si>
  <si>
    <t xml:space="preserve">            "RLS85": "4",</t>
  </si>
  <si>
    <t xml:space="preserve">            "Kreatinin": 1500,</t>
  </si>
  <si>
    <t xml:space="preserve">            "Diures": 20000</t>
  </si>
  <si>
    <t xml:space="preserve">          },</t>
  </si>
  <si>
    <t xml:space="preserve">            "Typ": "Utskrivning",</t>
  </si>
  <si>
    <t xml:space="preserve">            "GCSÖgon": "4",</t>
  </si>
  <si>
    <t xml:space="preserve">            "GCSVerbal": "5",</t>
  </si>
  <si>
    <t xml:space="preserve">            "RLS85": "1",</t>
  </si>
  <si>
    <t xml:space="preserve">          }</t>
  </si>
  <si>
    <t xml:space="preserve">        ]</t>
  </si>
  <si>
    <t xml:space="preserve">      "Viktochlängd": {</t>
  </si>
  <si>
    <t xml:space="preserve">        "Längd": 183,</t>
  </si>
  <si>
    <t xml:space="preserve">        "PreIVAVikt": 82,</t>
  </si>
  <si>
    <t xml:space="preserve">        "AnkomstIVAVikt": 80,</t>
  </si>
  <si>
    <t xml:space="preserve">        "DagligaVikter": [</t>
  </si>
  <si>
    <t xml:space="preserve">            "Datum": "2019-02-01T00:00:00",</t>
  </si>
  <si>
    <t xml:space="preserve">            "Vikt": 80</t>
  </si>
  <si>
    <t xml:space="preserve">            "Datum": "2019-02-02T00:00:00",</t>
  </si>
  <si>
    <t xml:space="preserve">            "Vikt": 79</t>
  </si>
  <si>
    <t xml:space="preserve">      "Komplikationer2012": [</t>
  </si>
  <si>
    <t xml:space="preserve">          "Kod": "SK-000",</t>
  </si>
  <si>
    <t xml:space="preserve">          "Datum": "2019-02-03T00:00:00"</t>
  </si>
  <si>
    <t xml:space="preserve">      "VTS2014": [</t>
  </si>
  <si>
    <t xml:space="preserve">          "Datum": "2019-02-01",</t>
  </si>
  <si>
    <t xml:space="preserve">          "Pass": "Natt",</t>
  </si>
  <si>
    <t xml:space="preserve">          "Indikator1": 2,</t>
  </si>
  <si>
    <t xml:space="preserve">          "Indikator2": 1,</t>
  </si>
  <si>
    <t xml:space="preserve">          "Indikator3": 1,</t>
  </si>
  <si>
    <t xml:space="preserve">          "Indikator4": 0,</t>
  </si>
  <si>
    <t xml:space="preserve">          "Indikator4Ext": 0,</t>
  </si>
  <si>
    <t xml:space="preserve">          "Indikator5": 0,</t>
  </si>
  <si>
    <t xml:space="preserve">          "Indikator6": 0,</t>
  </si>
  <si>
    <t xml:space="preserve">          "Indikator7": 1,</t>
  </si>
  <si>
    <t xml:space="preserve">          "Indikator8": 2,</t>
  </si>
  <si>
    <t xml:space="preserve">          "Indikator9": 1,</t>
  </si>
  <si>
    <t xml:space="preserve">          "Indikator9Ext": 1,</t>
  </si>
  <si>
    <t xml:space="preserve">          "Indikator10": 0,</t>
  </si>
  <si>
    <t xml:space="preserve">          "Indikator11": 1</t>
  </si>
  <si>
    <t xml:space="preserve">        },</t>
  </si>
  <si>
    <t xml:space="preserve">          "Datum": "2019-02-02",</t>
  </si>
  <si>
    <t xml:space="preserve">          "Pass": "Morgon",</t>
  </si>
  <si>
    <t xml:space="preserve">      "NEMS": [</t>
  </si>
  <si>
    <t xml:space="preserve">          "Monitorering": true,</t>
  </si>
  <si>
    <t xml:space="preserve">          "IntravenösMedicinering": false,</t>
  </si>
  <si>
    <t xml:space="preserve">          "Andningsvård": false,</t>
  </si>
  <si>
    <t xml:space="preserve">          "Andningsstöd": false,</t>
  </si>
  <si>
    <t xml:space="preserve">          "EnVasoaktivDrog": true,</t>
  </si>
  <si>
    <t xml:space="preserve">          "MultiplaVasoaktivaLäkemedel": false,</t>
  </si>
  <si>
    <t xml:space="preserve">          "Dialys": false,</t>
  </si>
  <si>
    <t xml:space="preserve">          "SärskildaÅtgärder": false,</t>
  </si>
  <si>
    <t xml:space="preserve">          "ÅtgärdUtanförIVA": false</t>
  </si>
  <si>
    <t xml:space="preserve">          "IntravenösMedicinering": true,</t>
  </si>
  <si>
    <t xml:space="preserve">      "Åtgärder": [</t>
  </si>
  <si>
    <t xml:space="preserve">          "StartDatumTid": "2019-02-02T09:19:00",</t>
  </si>
  <si>
    <t xml:space="preserve">          "SlutDatumTid": "2019-02-02T09:20:00",</t>
  </si>
  <si>
    <t xml:space="preserve">          "Kod": "AA053"</t>
  </si>
  <si>
    <t xml:space="preserve">      "Diagnoser": [</t>
  </si>
  <si>
    <t xml:space="preserve">          "PrimärDiagnos": true,</t>
  </si>
  <si>
    <t xml:space="preserve">          "ICD10Kod": "G359"</t>
  </si>
  <si>
    <t xml:space="preserve">      "Sederingsmål": [</t>
  </si>
  <si>
    <t xml:space="preserve">          "Pass": "Kväll",</t>
  </si>
  <si>
    <t xml:space="preserve">          "HarInvasivVentilatorbehandling": true,</t>
  </si>
  <si>
    <t xml:space="preserve">          "AnvändsSederingsskala": true,</t>
  </si>
  <si>
    <t xml:space="preserve">          "DokumenteratSederingsmål": true,</t>
  </si>
  <si>
    <t xml:space="preserve">          "MotsvararMålet": "EjTillämpbart"</t>
  </si>
  <si>
    <t xml:space="preserve">      ]</t>
  </si>
  <si>
    <t xml:space="preserve">    }</t>
  </si>
  <si>
    <t xml:space="preserve">  ]</t>
  </si>
  <si>
    <t>}</t>
  </si>
  <si>
    <t xml:space="preserve">    "PeriodStart": "2019-01-23",</t>
  </si>
  <si>
    <t xml:space="preserve">    "PeriodSlut": "2019-01-28",</t>
  </si>
  <si>
    <t xml:space="preserve">    "Skapad": "2019-01-28"</t>
  </si>
  <si>
    <t xml:space="preserve">        "Personnummer": "19500128-XXXX",</t>
  </si>
  <si>
    <t xml:space="preserve">        "Kön": "K",</t>
  </si>
  <si>
    <t xml:space="preserve">        "Födelsedatum": "1950-01-28",</t>
  </si>
  <si>
    <t xml:space="preserve">        "VårdtillfälletsStart": "2019-01-23T07:00:00",</t>
  </si>
  <si>
    <t xml:space="preserve">        "Ankomsttid": "2019-01-23T07:40:00",</t>
  </si>
  <si>
    <t xml:space="preserve">        "Utskrivningstid": "2019-01-24T22:30:00",</t>
  </si>
  <si>
    <t xml:space="preserve">        "IdBegrepp": "IDBEGREPP998",</t>
  </si>
  <si>
    <t xml:space="preserve">        "Akutinläggning": true,</t>
  </si>
  <si>
    <t xml:space="preserve">        "UtskrivenTill": "Avliden",</t>
  </si>
  <si>
    <t xml:space="preserve">        "Vårdresultat": "Avliden",</t>
  </si>
  <si>
    <t xml:space="preserve">        "AvlidenTid": "2019-01-23T17:27:00",</t>
  </si>
  <si>
    <t xml:space="preserve">          "Neurologisk": "Medvetandestörning",</t>
  </si>
  <si>
    <t xml:space="preserve">          "Hematologisk": "Ingen",</t>
  </si>
  <si>
    <t xml:space="preserve">          "Metabol": "SyraBasAltElektrolytrubbning",</t>
  </si>
  <si>
    <t xml:space="preserve">          "TidBeslut": "2019-01-23T08:00:00",</t>
  </si>
  <si>
    <t xml:space="preserve">          "Beslutsgrunder": "Akuta, Kroniska",</t>
  </si>
  <si>
    <t xml:space="preserve">          "Samråd": "Legitimerad",</t>
  </si>
  <si>
    <t xml:space="preserve">          "Avstå": "Njurersättningsterapi, HjärtLungRäddning",</t>
  </si>
  <si>
    <t xml:space="preserve">          "Avbryta": "Ingen"</t>
  </si>
  <si>
    <t xml:space="preserve">        "TidPåSjukhus": 0,</t>
  </si>
  <si>
    <t xml:space="preserve">        "RLS85": "8",</t>
  </si>
  <si>
    <t xml:space="preserve">        "Bilirubin": 4,</t>
  </si>
  <si>
    <t xml:space="preserve">        "Kroppstemperatur": 36.0,</t>
  </si>
  <si>
    <t xml:space="preserve">        "Kreatinin": 98,</t>
  </si>
  <si>
    <t xml:space="preserve">        "Hjärtfrekvens": 59,</t>
  </si>
  <si>
    <t xml:space="preserve">        "BLeukocyter": 15.8,</t>
  </si>
  <si>
    <t xml:space="preserve">        "aBpH": 7.37,</t>
  </si>
  <si>
    <t xml:space="preserve">        "BTrombocyt": 305,</t>
  </si>
  <si>
    <t xml:space="preserve">        "SystolisktTryck": 150,</t>
  </si>
  <si>
    <t xml:space="preserve">        "FiO2": 60,</t>
  </si>
  <si>
    <t xml:space="preserve">        "PaO2": 14,</t>
  </si>
  <si>
    <t xml:space="preserve">      "ClinicalFrailtyScale": {</t>
  </si>
  <si>
    <t xml:space="preserve">        "Bedömning": "3"</t>
  </si>
  <si>
    <t xml:space="preserve">            "Oxygeneringsindex": 23,</t>
  </si>
  <si>
    <t xml:space="preserve">            "BTrombocyter": 305,</t>
  </si>
  <si>
    <t xml:space="preserve">            "Bilirubin": 4,</t>
  </si>
  <si>
    <t xml:space="preserve">            "MAP": 90,</t>
  </si>
  <si>
    <t xml:space="preserve">            "Dobutamin": false,</t>
  </si>
  <si>
    <t xml:space="preserve">            "RLS85": "8",</t>
  </si>
  <si>
    <t xml:space="preserve">            "Kreatinin": 98,</t>
  </si>
  <si>
    <t xml:space="preserve">            "Diures": 300</t>
  </si>
  <si>
    <t xml:space="preserve">            "Typ": "Daglig",</t>
  </si>
  <si>
    <t xml:space="preserve">            "Datum": "2019-01-23T00:00:00",</t>
  </si>
  <si>
    <t xml:space="preserve">            "Oxygeneringsindex": 18,</t>
  </si>
  <si>
    <t xml:space="preserve">            "BTrombocyter": 278,</t>
  </si>
  <si>
    <t xml:space="preserve">            "Bilirubin": 6,</t>
  </si>
  <si>
    <t xml:space="preserve">            "MAP": 65,</t>
  </si>
  <si>
    <t xml:space="preserve">            "Noradrenalin": "Nivå1",</t>
  </si>
  <si>
    <t xml:space="preserve">            "Kreatinin": 102,</t>
  </si>
  <si>
    <t xml:space="preserve">            "Diures": 3000</t>
  </si>
  <si>
    <t xml:space="preserve">            "Status": "MedicinskIndikationSaknas",</t>
  </si>
  <si>
    <t xml:space="preserve">            "Typ": "Utskrivning"</t>
  </si>
  <si>
    <t xml:space="preserve">      "Avliden2016": {</t>
  </si>
  <si>
    <t xml:space="preserve">        "TeckenHjärnskada": "RLSAltGCS, AndningKranialnerv, Sannolikt",</t>
  </si>
  <si>
    <t xml:space="preserve">        "OrsakHjärnskada": "IntrakraniellBlödningAltInfarkt",</t>
  </si>
  <si>
    <t xml:space="preserve">        "FörekomVentilation": true,</t>
  </si>
  <si>
    <t xml:space="preserve">        "TransplantationsKoordinator": true,</t>
  </si>
  <si>
    <t xml:space="preserve">        "DödsfallKonstateratGenom": "Klinisk",</t>
  </si>
  <si>
    <t xml:space="preserve">        "MöjligDonator": {</t>
  </si>
  <si>
    <t xml:space="preserve">          "Inställning": true,</t>
  </si>
  <si>
    <t xml:space="preserve">          "InställningKänd": {</t>
  </si>
  <si>
    <t xml:space="preserve">            "Positiv": true,</t>
  </si>
  <si>
    <t xml:space="preserve">            "Dokumentationssätt": "Donationsregistret, Donationskort, Närstående"</t>
  </si>
  <si>
    <t xml:space="preserve">          "Beslutad": {</t>
  </si>
  <si>
    <t xml:space="preserve">            "PlaneradesOrganDonation": true,</t>
  </si>
  <si>
    <t xml:space="preserve">            "Genomförd": "Ja"</t>
  </si>
  <si>
    <t xml:space="preserve">        "Granskad": true,</t>
  </si>
  <si>
    <t xml:space="preserve">        "Dokumenterad": true</t>
  </si>
  <si>
    <t xml:space="preserve">          "Datum": "2019-01-24T00:00:00"</t>
  </si>
  <si>
    <t xml:space="preserve">          "Datum": "2019-01-23",</t>
  </si>
  <si>
    <t xml:space="preserve">          "Indikator2": 0,</t>
  </si>
  <si>
    <t xml:space="preserve">          "Indikator3": 2,</t>
  </si>
  <si>
    <t xml:space="preserve">          "Indikator4": 1,</t>
  </si>
  <si>
    <t xml:space="preserve">          "Indikator5": 1,</t>
  </si>
  <si>
    <t xml:space="preserve">          "Indikator6": 1,</t>
  </si>
  <si>
    <t xml:space="preserve">          "Indikator7": 2,</t>
  </si>
  <si>
    <t xml:space="preserve">          "Indikator9": 2,</t>
  </si>
  <si>
    <t xml:space="preserve">          "Indikator9Ext": 0,</t>
  </si>
  <si>
    <t xml:space="preserve">          "Indikator10": 2,</t>
  </si>
  <si>
    <t xml:space="preserve">          "Indikator7": 3,</t>
  </si>
  <si>
    <t xml:space="preserve">          "Indikator8": 3,</t>
  </si>
  <si>
    <t xml:space="preserve">          "Indikator11": 2</t>
  </si>
  <si>
    <t xml:space="preserve">          "Indikator10": 1,</t>
  </si>
  <si>
    <t xml:space="preserve">          "Datum": "2019-01-24",</t>
  </si>
  <si>
    <t xml:space="preserve">          "Indikator1": 0,</t>
  </si>
  <si>
    <t xml:space="preserve">          "Indikator3": 0,</t>
  </si>
  <si>
    <t xml:space="preserve">          "Indikator7": 0,</t>
  </si>
  <si>
    <t xml:space="preserve">          "Indikator8": 1,</t>
  </si>
  <si>
    <t xml:space="preserve">          "Indikator9": 0,</t>
  </si>
  <si>
    <t xml:space="preserve">          "Indikator8": 0,</t>
  </si>
  <si>
    <t xml:space="preserve">          "StartDatumTid": "2019-01-23T07:10:00",</t>
  </si>
  <si>
    <t xml:space="preserve">          "Kod": "AP051"</t>
  </si>
  <si>
    <t xml:space="preserve">          "StartDatumTid": "2019-01-23T15:30:00",</t>
  </si>
  <si>
    <t xml:space="preserve">          "SlutDatumTid": "2019-01-24T17:00:00",</t>
  </si>
  <si>
    <t xml:space="preserve">          "Kod": "SP299"</t>
  </si>
  <si>
    <t xml:space="preserve">          "StartDatumTid": "2019-01-23T19:00:00",</t>
  </si>
  <si>
    <t xml:space="preserve">          "Kod": "AJ004"</t>
  </si>
  <si>
    <t xml:space="preserve">          "StartDatumTid": "2019-01-23T07:00:00",</t>
  </si>
  <si>
    <t xml:space="preserve">          "SlutDatumTid": "2019-01-24T16:15:00",</t>
  </si>
  <si>
    <t xml:space="preserve">          "Kod": "DG021"</t>
  </si>
  <si>
    <t xml:space="preserve">          "StartDatumTid": "2019-01-23T17:30:00",</t>
  </si>
  <si>
    <t xml:space="preserve">          "SlutDatumTid": "2019-01-24T20:00:00",</t>
  </si>
  <si>
    <t xml:space="preserve">          "Kod": "XV013"</t>
  </si>
  <si>
    <t xml:space="preserve">          "ICD10Kod": "I629"</t>
  </si>
  <si>
    <t xml:space="preserve">          "PrimärDiagnos": false,</t>
  </si>
  <si>
    <t xml:space="preserve">          "ICD10Kod": "I638"</t>
  </si>
  <si>
    <t xml:space="preserve">          "ICD10Kod": "Y442"</t>
  </si>
  <si>
    <t xml:space="preserve">    },</t>
  </si>
  <si>
    <t xml:space="preserve">        "PersonnummerTyp": "Reserv",</t>
  </si>
  <si>
    <t xml:space="preserve">        "Personnummer": "530422-XXXX",</t>
  </si>
  <si>
    <t xml:space="preserve">        "Födelsedatum": "1953-04-22",</t>
  </si>
  <si>
    <t xml:space="preserve">        "VårdtillfälletsStart": "2019-01-23T21:30:00",</t>
  </si>
  <si>
    <t xml:space="preserve">        "Ankomsttid": "2019-01-23T21:30:00",</t>
  </si>
  <si>
    <t xml:space="preserve">        "Utskrivningstid": "2019-01-28T21:50:00",</t>
  </si>
  <si>
    <t xml:space="preserve">        "Ankomstväg": "AnnanIVA",</t>
  </si>
  <si>
    <t xml:space="preserve">        "Ankomstorsak": "Hemmahörande",</t>
  </si>
  <si>
    <t xml:space="preserve">        "AvlidenTid": "2019-01-28T11:17:00",</t>
  </si>
  <si>
    <t xml:space="preserve">          "Kardiovaskulär": "Hjärtstopp",</t>
  </si>
  <si>
    <t xml:space="preserve">          "Respiratorisk": "Annan",</t>
  </si>
  <si>
    <t xml:space="preserve">          "DokumenteratBeslut": "Inga",</t>
  </si>
  <si>
    <t xml:space="preserve">          "TidBeslut": "2019-01-23T22:00:00"</t>
  </si>
  <si>
    <t xml:space="preserve">          "TidBeslut": "2019-01-27T20:25:00",</t>
  </si>
  <si>
    <t xml:space="preserve">          "Beslutsgrunder": "Akuta, Terapisvikt",</t>
  </si>
  <si>
    <t xml:space="preserve">          "Avstå": "HjärtLungRäddning",</t>
  </si>
  <si>
    <t xml:space="preserve">          "Avbryta": "Njurersättningsterapi"</t>
  </si>
  <si>
    <t xml:space="preserve">        "Cirrhos": false,</t>
  </si>
  <si>
    <t xml:space="preserve">        "Vårdplats": "AnnanIVA",</t>
  </si>
  <si>
    <t xml:space="preserve">        "Terapi": "VasoaktivaFarmaka",</t>
  </si>
  <si>
    <t xml:space="preserve">        "Bilirubin": 12,</t>
  </si>
  <si>
    <t xml:space="preserve">        "Kroppstemperatur": 37.5,</t>
  </si>
  <si>
    <t xml:space="preserve">        "Kreatinin": 137,</t>
  </si>
  <si>
    <t xml:space="preserve">        "Hjärtfrekvens": 100,</t>
  </si>
  <si>
    <t xml:space="preserve">        "BLeukocyter": 10.4,</t>
  </si>
  <si>
    <t xml:space="preserve">        "aBpH": 7.38,</t>
  </si>
  <si>
    <t xml:space="preserve">        "BTrombocyt": 172,</t>
  </si>
  <si>
    <t xml:space="preserve">        "SystolisktTryck": 90,</t>
  </si>
  <si>
    <t xml:space="preserve">        "FiO2": 30,</t>
  </si>
  <si>
    <t xml:space="preserve">        "PaO2": 10.9,</t>
  </si>
  <si>
    <t xml:space="preserve">        "Ventilation": true</t>
  </si>
  <si>
    <t xml:space="preserve">            "Oxygeneringsindex": 36,</t>
  </si>
  <si>
    <t xml:space="preserve">            "BTrombocyter": 172,</t>
  </si>
  <si>
    <t xml:space="preserve">            "Bilirubin": 12,</t>
  </si>
  <si>
    <t xml:space="preserve">            "Levosimendan": true,</t>
  </si>
  <si>
    <t xml:space="preserve">            "Kreatinin": 137,</t>
  </si>
  <si>
    <t xml:space="preserve">            "Diures": 200</t>
  </si>
  <si>
    <t xml:space="preserve">            "Oxygeneringsindex": 33,</t>
  </si>
  <si>
    <t xml:space="preserve">            "BTrombocyter": 161,</t>
  </si>
  <si>
    <t xml:space="preserve">            "Bilirubin": 13,</t>
  </si>
  <si>
    <t xml:space="preserve">            "Datum": "2019-01-24T00:00:00",</t>
  </si>
  <si>
    <t xml:space="preserve">            "Oxygeneringsindex": 13,</t>
  </si>
  <si>
    <t xml:space="preserve">            "Bilirubin": 11,</t>
  </si>
  <si>
    <t xml:space="preserve">            "Kreatinin": 94,</t>
  </si>
  <si>
    <t xml:space="preserve">            "Diures": 2200</t>
  </si>
  <si>
    <t xml:space="preserve">            "Datum": "2019-01-25T00:00:00",</t>
  </si>
  <si>
    <t xml:space="preserve">            "Oxygeneringsindex": 22,</t>
  </si>
  <si>
    <t xml:space="preserve">            "BTrombocyter": 175,</t>
  </si>
  <si>
    <t xml:space="preserve">            "MAP": 60,</t>
  </si>
  <si>
    <t xml:space="preserve">            "Kreatinin": 76,</t>
  </si>
  <si>
    <t xml:space="preserve">            "Datum": "2019-01-26T00:00:00",</t>
  </si>
  <si>
    <t xml:space="preserve">            "Oxygeneringsindex": 15,</t>
  </si>
  <si>
    <t xml:space="preserve">            "BTrombocyter": 216,</t>
  </si>
  <si>
    <t xml:space="preserve">            "Bilirubin": 10,</t>
  </si>
  <si>
    <t xml:space="preserve">            "Kreatinin": 84,</t>
  </si>
  <si>
    <t xml:space="preserve">            "Datum": "2019-01-27T00:00:00",</t>
  </si>
  <si>
    <t xml:space="preserve">            "Oxygeneringsindex": 17,</t>
  </si>
  <si>
    <t xml:space="preserve">            "BTrombocyter": 241,</t>
  </si>
  <si>
    <t xml:space="preserve">            "Kreatinin": 65,</t>
  </si>
  <si>
    <t xml:space="preserve">            "Diures": 2000</t>
  </si>
  <si>
    <t xml:space="preserve">            "Oxygeneringsindex": 39,</t>
  </si>
  <si>
    <t xml:space="preserve">            "MAP": 0,</t>
  </si>
  <si>
    <t xml:space="preserve">            "Diures": 0</t>
  </si>
  <si>
    <t xml:space="preserve">        "TeckenHjärnskada": "RLSAltGCS, AndningKranialnerv",</t>
  </si>
  <si>
    <t xml:space="preserve">        "OrsakHjärnskada": "Anoxi",</t>
  </si>
  <si>
    <t xml:space="preserve">        "TransplantationsKoordinator": false,</t>
  </si>
  <si>
    <t xml:space="preserve">        "DödsfallKonstateratGenom": "Indirekta",</t>
  </si>
  <si>
    <t xml:space="preserve">          "Datum": "2019-01-28T21:50:00"</t>
  </si>
  <si>
    <t xml:space="preserve">          "Indikator6": 2,</t>
  </si>
  <si>
    <t xml:space="preserve">          "Indikator10": 3,</t>
  </si>
  <si>
    <t xml:space="preserve">          "Indikator9": 3,</t>
  </si>
  <si>
    <t xml:space="preserve">          "Indikator1": 1,</t>
  </si>
  <si>
    <t xml:space="preserve">          "Indikator6": 3,</t>
  </si>
  <si>
    <t xml:space="preserve">          "Datum": "2019-01-25",</t>
  </si>
  <si>
    <t xml:space="preserve">          "Datum": "2019-01-26",</t>
  </si>
  <si>
    <t xml:space="preserve">          "Indikator1": 3,</t>
  </si>
  <si>
    <t xml:space="preserve">          "Indikator3": 3,</t>
  </si>
  <si>
    <t xml:space="preserve">          "Datum": "2019-01-27",</t>
  </si>
  <si>
    <t xml:space="preserve">          "Datum": "2019-01-28",</t>
  </si>
  <si>
    <t xml:space="preserve">          "StartDatumTid": "2019-01-23T21:30:00",</t>
  </si>
  <si>
    <t xml:space="preserve">          "SlutDatumTid": "2019-01-28T12:00:00",</t>
  </si>
  <si>
    <t xml:space="preserve">          "Kod": "QD004"</t>
  </si>
  <si>
    <t xml:space="preserve">          "StartDatumTid": "2019-01-25T13:15:00",</t>
  </si>
  <si>
    <t xml:space="preserve">          "Kod": "AA021"</t>
  </si>
  <si>
    <t xml:space="preserve">          "StartDatumTid": "2019-01-27T18:30:00",</t>
  </si>
  <si>
    <t xml:space="preserve">          "Kod": "AA017"</t>
  </si>
  <si>
    <t xml:space="preserve">          "SlutDatumTid": "2019-01-28T11:00:00",</t>
  </si>
  <si>
    <t xml:space="preserve">          "ICD10Kod": "I469"</t>
  </si>
  <si>
    <t xml:space="preserve">          "ICD10Kod": "J690"</t>
  </si>
  <si>
    <t xml:space="preserve">          "ICD10Kod": "G936"</t>
  </si>
  <si>
    <t xml:space="preserve">          "ICD10Kod": "R402"</t>
  </si>
  <si>
    <t xml:space="preserve">    "PeriodStart": "2019-02-02",</t>
  </si>
  <si>
    <t xml:space="preserve">    "PeriodSlut": "2019-02-02",</t>
  </si>
  <si>
    <t xml:space="preserve">    "Skapad": "2019-02-03"</t>
  </si>
  <si>
    <t xml:space="preserve">        "Personnummer": "20030403-XXXX",</t>
  </si>
  <si>
    <t xml:space="preserve">        "Postnummer": 11111</t>
  </si>
  <si>
    <t xml:space="preserve">        "VårdtillfälletsStart": "2019-02-02T05:30:00",</t>
  </si>
  <si>
    <t xml:space="preserve">        "Ankomsttid": "2019-02-02T05:30:00",</t>
  </si>
  <si>
    <t xml:space="preserve">        "Utskrivningstid": "2019-02-02T12:00:00",</t>
  </si>
  <si>
    <t xml:space="preserve">        "Ankomstväg": "Vårdavdelning",</t>
  </si>
  <si>
    <t xml:space="preserve">        "UtskrivenTill": "Vårdavdelning",</t>
  </si>
  <si>
    <t xml:space="preserve">        "Vårdresultat": "Levande",</t>
  </si>
  <si>
    <t xml:space="preserve">        "Moderklinik": "Barnmedicin",</t>
  </si>
  <si>
    <t xml:space="preserve">          "Neurologisk": "Annan",</t>
  </si>
  <si>
    <t xml:space="preserve">          "TidBeslut": "2019-02-02T06:00:00"</t>
  </si>
  <si>
    <t xml:space="preserve">      "PIM3": {</t>
  </si>
  <si>
    <t xml:space="preserve">        "Elektivt": false,</t>
  </si>
  <si>
    <t xml:space="preserve">        "VarPostoperativVård": "4",</t>
  </si>
  <si>
    <t xml:space="preserve">        "MycketHögRisk": "0",</t>
  </si>
  <si>
    <t xml:space="preserve">        "HögRisk": "0",</t>
  </si>
  <si>
    <t xml:space="preserve">        "LågRisk": "0",</t>
  </si>
  <si>
    <t xml:space="preserve">        "LjusstelaPupiller": false,</t>
  </si>
  <si>
    <t xml:space="preserve">        "MekaniskVentilation": false,</t>
  </si>
  <si>
    <t xml:space="preserve">        "SystolisktTryck": 110,</t>
  </si>
  <si>
    <t xml:space="preserve">        "BasÖverskott": 3.7,</t>
  </si>
  <si>
    <t xml:space="preserve">        "SpO2": 98,</t>
  </si>
  <si>
    <t xml:space="preserve">        "Laktat": 3.0</t>
  </si>
  <si>
    <t xml:space="preserve">          "Datum": "2019-02-02T12:00:00"</t>
  </si>
  <si>
    <t xml:space="preserve">          "Indikator2": 2,</t>
  </si>
  <si>
    <t xml:space="preserve">          "StartDatumTid": "2019-02-02T10:00:00",</t>
  </si>
  <si>
    <t xml:space="preserve">          "StartDatumTid": "2019-02-02T05:30:00",</t>
  </si>
  <si>
    <t xml:space="preserve">          "SlutDatumTid": "2019-02-02T09:00:00",</t>
  </si>
  <si>
    <t xml:space="preserve">          "Kod": "DG023"</t>
  </si>
  <si>
    <t xml:space="preserve">          "ICD10Kod": "J969"</t>
  </si>
  <si>
    <t xml:space="preserve">          "ICD10Kod": "R568"</t>
  </si>
  <si>
    <t xml:space="preserve">        "VårdtillfälletsStart": "2019-02-02T19:30:00",</t>
  </si>
  <si>
    <t xml:space="preserve">        "Ankomsttid": "2019-02-02T19:30:00",</t>
  </si>
  <si>
    <t xml:space="preserve">        "Utskrivningstid": "2019-02-02T23:50:00",</t>
  </si>
  <si>
    <t xml:space="preserve">        "UtskrivenTill": "AnnanIVA",</t>
  </si>
  <si>
    <t xml:space="preserve">        "UtskrivningsOrsak": "Medicinsk",</t>
  </si>
  <si>
    <t xml:space="preserve">          "Neurologisk": "Kramper",</t>
  </si>
  <si>
    <t xml:space="preserve">          "TidBeslut": "2019-02-02T20:00:00"</t>
  </si>
  <si>
    <t xml:space="preserve">        "LågRisk": "6",</t>
  </si>
  <si>
    <t xml:space="preserve">        "SystolisktTryck": 70,</t>
  </si>
  <si>
    <t xml:space="preserve">        "BasÖverskott": 0.6,</t>
  </si>
  <si>
    <t xml:space="preserve">        "FiO2": 40,</t>
  </si>
  <si>
    <t xml:space="preserve">        "PaO2": 17.0,</t>
  </si>
  <si>
    <t xml:space="preserve">        "Laktat": 3.5</t>
  </si>
  <si>
    <t xml:space="preserve">          "Kod": "SK-103",</t>
  </si>
  <si>
    <t xml:space="preserve">          "Datum": "2019-02-02T19:30:00"</t>
  </si>
  <si>
    <t xml:space="preserve">          "Indikator2": 3,</t>
  </si>
  <si>
    <t xml:space="preserve">          "StartDatumTid": "2019-02-02T20:00:00",</t>
  </si>
  <si>
    <t xml:space="preserve">          "Kod": "TAB00"</t>
  </si>
  <si>
    <t xml:space="preserve">          "StartDatumTid": "2019-02-02T23:40:00",</t>
  </si>
  <si>
    <t xml:space="preserve">          "SlutDatumTid": "2019-02-02T23:50:00",</t>
  </si>
  <si>
    <t xml:space="preserve">          "StartDatumTid": "2019-02-02T23:30:00",</t>
  </si>
  <si>
    <t xml:space="preserve">          "ICD10Kod": "G009"</t>
  </si>
  <si>
    <t xml:space="preserve">          "ICD10Kod": "G919"</t>
  </si>
  <si>
    <t xml:space="preserve">    "PeriodStart": "2018-01-01",</t>
  </si>
  <si>
    <t xml:space="preserve">    "PeriodSlut": "2019-01-26",</t>
  </si>
  <si>
    <t xml:space="preserve">    "Skapad": "2019-01-27"</t>
  </si>
  <si>
    <t xml:space="preserve">        "Personnummer": "19370412-XXXX",</t>
  </si>
  <si>
    <t xml:space="preserve">        "VårdtillfälletsStart": "2018-01-01T14:45:00",</t>
  </si>
  <si>
    <t xml:space="preserve">        "Ankomsttid": "2018-01-01T14:45:00",</t>
  </si>
  <si>
    <t xml:space="preserve">        "Utskrivningstid": "2018-01-02T10:15:00",</t>
  </si>
  <si>
    <t xml:space="preserve">        "Vårdtyp": "TIVA",</t>
  </si>
  <si>
    <t xml:space="preserve">        "Opererad": "Elektivt",</t>
  </si>
  <si>
    <t xml:space="preserve">        "Opereradtid": "2018-01-01T14:25:00",</t>
  </si>
  <si>
    <t xml:space="preserve">        "Moderklinik": "Thoraxkirurgi",</t>
  </si>
  <si>
    <t xml:space="preserve">          "EndastObservation": true</t>
  </si>
  <si>
    <t xml:space="preserve">      "PreOperationer": [</t>
  </si>
  <si>
    <t xml:space="preserve">          "DatumTid": "2018-01-01T14:25:00",</t>
  </si>
  <si>
    <t xml:space="preserve">          "OperationsKoder": [</t>
  </si>
  <si>
    <t xml:space="preserve">            "FNC10",</t>
  </si>
  <si>
    <t xml:space="preserve">            "FNA00",</t>
  </si>
  <si>
    <t xml:space="preserve">            "FXA00",</t>
  </si>
  <si>
    <t xml:space="preserve">            "TFP00"</t>
  </si>
  <si>
    <t xml:space="preserve">          ]</t>
  </si>
  <si>
    <t xml:space="preserve">          "BeslutTagetFöreIva": true</t>
  </si>
  <si>
    <t xml:space="preserve">        "TidPåSjukhus": 1,</t>
  </si>
  <si>
    <t xml:space="preserve">        "Vårdplats": "Operation",</t>
  </si>
  <si>
    <t xml:space="preserve">        "Operationstyp": "IsoleratTrauma",</t>
  </si>
  <si>
    <t xml:space="preserve">        "RLS85": "1",</t>
  </si>
  <si>
    <t xml:space="preserve">        "Bilirubin": 10,</t>
  </si>
  <si>
    <t xml:space="preserve">        "Kroppstemperatur": 36.1,</t>
  </si>
  <si>
    <t xml:space="preserve">        "Kreatinin": 92,</t>
  </si>
  <si>
    <t xml:space="preserve">        "Hjärtfrekvens": 82,</t>
  </si>
  <si>
    <t xml:space="preserve">        "BLeukocyter": 12.0,</t>
  </si>
  <si>
    <t xml:space="preserve">        "aBpH": 7.33,</t>
  </si>
  <si>
    <t xml:space="preserve">        "BTrombocyt": 176,</t>
  </si>
  <si>
    <t xml:space="preserve">        "SystolisktTryck": 85,</t>
  </si>
  <si>
    <t xml:space="preserve">        "PaO2": 11,</t>
  </si>
  <si>
    <t xml:space="preserve">      "Higgins": {</t>
  </si>
  <si>
    <t xml:space="preserve">        "Intagningsorsak": "4:7",</t>
  </si>
  <si>
    <t xml:space="preserve">        "Status": "Fullständig",</t>
  </si>
  <si>
    <t xml:space="preserve">        "AntalHjärtop": 0,</t>
  </si>
  <si>
    <t xml:space="preserve">        "TidigareKärlkirurgi": true,</t>
  </si>
  <si>
    <t xml:space="preserve">        "Vikt": 82,</t>
  </si>
  <si>
    <t xml:space="preserve">        "Längd": 178,</t>
  </si>
  <si>
    <t xml:space="preserve">        "KreaPreop": 87,</t>
  </si>
  <si>
    <t xml:space="preserve">        "AlbPreop": 36,</t>
  </si>
  <si>
    <t xml:space="preserve">        "ECCtid": 49,</t>
  </si>
  <si>
    <t xml:space="preserve">        "Ballongpump": false,</t>
  </si>
  <si>
    <t xml:space="preserve">        "Inandningsoxygen": 99,</t>
  </si>
  <si>
    <t xml:space="preserve">        "ArtPCO2": 15,</t>
  </si>
  <si>
    <t xml:space="preserve">        "ArtPO2": 50.2,</t>
  </si>
  <si>
    <t xml:space="preserve">        "ArtO2": 50,</t>
  </si>
  <si>
    <t xml:space="preserve">        "CentralvenösO2": 65,</t>
  </si>
  <si>
    <t xml:space="preserve">        "CVP": 15,</t>
  </si>
  <si>
    <t xml:space="preserve">        "BasÖverskott": -3,</t>
  </si>
  <si>
    <t xml:space="preserve">        "AktiveradTEDA": false,</t>
  </si>
  <si>
    <t xml:space="preserve">        "IntuberadVidAnkomst": true,</t>
  </si>
  <si>
    <t xml:space="preserve">        "AortaTångtid": 30</t>
  </si>
  <si>
    <t xml:space="preserve">          "Datum": "2018-01-02T10:15:00"</t>
  </si>
  <si>
    <t xml:space="preserve">          "Datum": "2018-01-01",</t>
  </si>
  <si>
    <t xml:space="preserve">          "Indikator4": 2,</t>
  </si>
  <si>
    <t xml:space="preserve">          "Datum": "2018-01-02",</t>
  </si>
  <si>
    <t xml:space="preserve">          "StartDatumTid": "2018-01-01T14:45:00",</t>
  </si>
  <si>
    <t xml:space="preserve">          "SlutDatumTid": "2018-01-02T10:15:00",</t>
  </si>
  <si>
    <t xml:space="preserve">          "SlutDatumTid": "2018-01-01T16:25:00",</t>
  </si>
  <si>
    <t xml:space="preserve">          "ICD10Kod": "Z049"</t>
  </si>
  <si>
    <t xml:space="preserve">        "Personnummer": "19400715-XXXX",</t>
  </si>
  <si>
    <t xml:space="preserve">        "VårdtillfälletsStart": "2018-01-03T12:20:00",</t>
  </si>
  <si>
    <t xml:space="preserve">        "Ankomsttid": "2018-01-03T12:20:00",</t>
  </si>
  <si>
    <t xml:space="preserve">        "Utskrivningstid": "2018-01-04T11:04:00",</t>
  </si>
  <si>
    <t xml:space="preserve">        "Ankomstväg": "Operation",</t>
  </si>
  <si>
    <t xml:space="preserve">        "Opereradtid": "2018-01-03T11:56:00",</t>
  </si>
  <si>
    <t xml:space="preserve">          "DatumTid": "2018-01-03T11:56:00",</t>
  </si>
  <si>
    <t xml:space="preserve">            "FMD10",</t>
  </si>
  <si>
    <t xml:space="preserve">          "DokumenteratBeslut": "BeslutSaknas"</t>
  </si>
  <si>
    <t xml:space="preserve">        "Operationstyp": "Övrig",</t>
  </si>
  <si>
    <t xml:space="preserve">        "Bilirubin": 8,</t>
  </si>
  <si>
    <t xml:space="preserve">        "Kroppstemperatur": 36.7,</t>
  </si>
  <si>
    <t xml:space="preserve">        "Kreatinin": 93,</t>
  </si>
  <si>
    <t xml:space="preserve">        "Hjärtfrekvens": 80,</t>
  </si>
  <si>
    <t xml:space="preserve">        "BLeukocyter": 15.5,</t>
  </si>
  <si>
    <t xml:space="preserve">        "aBpH": 7.3,</t>
  </si>
  <si>
    <t xml:space="preserve">        "BTrombocyt": 147,</t>
  </si>
  <si>
    <t xml:space="preserve">        "SystolisktTryck": 93,</t>
  </si>
  <si>
    <t xml:space="preserve">        "FiO2": 35,</t>
  </si>
  <si>
    <t xml:space="preserve">        "PaO2": 13.2,</t>
  </si>
  <si>
    <t xml:space="preserve">        "Intagningsorsak": "4:3",</t>
  </si>
  <si>
    <t xml:space="preserve">        "TidigareKärlkirurgi": false,</t>
  </si>
  <si>
    <t xml:space="preserve">        "Vikt": 64,</t>
  </si>
  <si>
    <t xml:space="preserve">        "Längd": 156,</t>
  </si>
  <si>
    <t xml:space="preserve">        "KreaPreop": 102,</t>
  </si>
  <si>
    <t xml:space="preserve">        "AlbPreop": 34,</t>
  </si>
  <si>
    <t xml:space="preserve">        "ECCtid": 107,</t>
  </si>
  <si>
    <t xml:space="preserve">        "Inandningsoxygen": 35,</t>
  </si>
  <si>
    <t xml:space="preserve">        "ArtPCO2": 6.2,</t>
  </si>
  <si>
    <t xml:space="preserve">        "ArtPO2": 13.2,</t>
  </si>
  <si>
    <t xml:space="preserve">        "ArtO2": 99,</t>
  </si>
  <si>
    <t xml:space="preserve">        "CentralvenösO2": 66,</t>
  </si>
  <si>
    <t xml:space="preserve">        "CVP": 10,</t>
  </si>
  <si>
    <t xml:space="preserve">        "AortaTångtid": 79</t>
  </si>
  <si>
    <t xml:space="preserve">          "Datum": "2018-01-04T11:04:00"</t>
  </si>
  <si>
    <t xml:space="preserve">          "Datum": "2018-01-03",</t>
  </si>
  <si>
    <t xml:space="preserve">          "Datum": "2018-01-04",</t>
  </si>
  <si>
    <t xml:space="preserve">          "StartDatumTid": "2018-01-03T12:20:00",</t>
  </si>
  <si>
    <t xml:space="preserve">          "SlutDatumTid": "2018-01-04T10:10:00",</t>
  </si>
  <si>
    <t xml:space="preserve">          "SlutDatumTid": "2018-01-03T14:05:00",</t>
  </si>
  <si>
    <t xml:space="preserve">    "PeriodStart": "2020-01-23",</t>
  </si>
  <si>
    <t xml:space="preserve">    "PeriodSlut": "2020-02-13",</t>
  </si>
  <si>
    <t xml:space="preserve">    "Skapad": "2020-02-14"</t>
  </si>
  <si>
    <t xml:space="preserve">        "VårdtillfälletsStart": "2020-01-23T07:00:00",</t>
  </si>
  <si>
    <t xml:space="preserve">        "Ankomsttid": "2020-01-23T07:40:00",</t>
  </si>
  <si>
    <t xml:space="preserve">        "Utskrivningstid": "2020-01-24T22:30:00",</t>
  </si>
  <si>
    <t xml:space="preserve">        "AvlidenTid": "2020-01-23T17:27:00",</t>
  </si>
  <si>
    <t xml:space="preserve">          "TidBeslut": "2020-01-23T08:00:00",</t>
  </si>
  <si>
    <t xml:space="preserve">            "Datum": "2020-01-23T00:00:00",</t>
  </si>
  <si>
    <t xml:space="preserve">      "Avliden2020": {</t>
  </si>
  <si>
    <t xml:space="preserve">        "TeckenHjärnskada": true,</t>
  </si>
  <si>
    <t xml:space="preserve">        "OrsakHjärnskada": "IntrakraniellBlödning, Skalltrauma",</t>
  </si>
  <si>
    <t xml:space="preserve">        "TotalHjärnskada": true,</t>
  </si>
  <si>
    <t xml:space="preserve">        "KontaktTransplantationsKoordinator": true,</t>
  </si>
  <si>
    <t xml:space="preserve">        "UtredningDonationsVilja": "Känd",</t>
  </si>
  <si>
    <t xml:space="preserve">        "KändViljaDokumentationssätt": "Donationsregistret, Närstående",</t>
  </si>
  <si>
    <t xml:space="preserve">        "KändViljaPositiv": true,</t>
  </si>
  <si>
    <t xml:space="preserve">        "FördTillOperation": "FrånEgenIVA",</t>
  </si>
  <si>
    <t xml:space="preserve">        "UtfördesHudincision": false,</t>
  </si>
  <si>
    <t xml:space="preserve">        "OrsakUteblivenDonation": "OlämpligAvTransp",</t>
  </si>
  <si>
    <t xml:space="preserve">        "Granskad": true</t>
  </si>
  <si>
    <t xml:space="preserve">          "Datum": "2020-01-24T00:00:00"</t>
  </si>
  <si>
    <t xml:space="preserve">          "Datum": "2020-01-23",</t>
  </si>
  <si>
    <t xml:space="preserve">          "Datum": "2020-01-24",</t>
  </si>
  <si>
    <t xml:space="preserve">          "StartDatumTid": "2020-01-23T07:10:00",</t>
  </si>
  <si>
    <t xml:space="preserve">          "StartDatumTid": "2020-01-23T15:30:00",</t>
  </si>
  <si>
    <t xml:space="preserve">          "SlutDatumTid": "2020-01-24T17:00:00",</t>
  </si>
  <si>
    <t xml:space="preserve">          "StartDatumTid": "2020-01-23T19:00:00",</t>
  </si>
  <si>
    <t xml:space="preserve">          "StartDatumTid": "2020-01-23T07:00:00",</t>
  </si>
  <si>
    <t xml:space="preserve">          "SlutDatumTid": "2020-01-24T16:15:00",</t>
  </si>
  <si>
    <t xml:space="preserve">          "StartDatumTid": "2020-01-23T17:30:00",</t>
  </si>
  <si>
    <t xml:space="preserve">          "SlutDatumTid": "2020-01-24T20:00:00",</t>
  </si>
  <si>
    <t xml:space="preserve">        "Personnummer": "19650219-XXXX",</t>
  </si>
  <si>
    <t xml:space="preserve">        "Födelsedatum": "1965-02-19",</t>
  </si>
  <si>
    <t xml:space="preserve">        "Postnummer": 22222,</t>
  </si>
  <si>
    <t xml:space="preserve">        "VårdtillfälletsStart": "2020-02-13T07:00:00",</t>
  </si>
  <si>
    <t xml:space="preserve">        "Ankomsttid": "2020-02-13T07:40:00",</t>
  </si>
  <si>
    <t xml:space="preserve">        "Utskrivningstid": "2020-02-14T22:30:00",</t>
  </si>
  <si>
    <t xml:space="preserve">        "Opererad": "Akut",</t>
  </si>
  <si>
    <t xml:space="preserve">        "Opereradtid": "2020-02-13T07:00:00",</t>
  </si>
  <si>
    <t xml:space="preserve">        "AvlidenTid": "2020-02-13T17:27:00",</t>
  </si>
  <si>
    <t xml:space="preserve">          "Neurologisk": "IntrakraniellVolymseffekt",</t>
  </si>
  <si>
    <t xml:space="preserve">          "Hepatisk": "Leversvikt",</t>
  </si>
  <si>
    <t xml:space="preserve">          "TidBeslut": "2020-02-13T08:00:00",</t>
  </si>
  <si>
    <t xml:space="preserve">        "Operationstyp": "Hjärtkirurgi",</t>
  </si>
  <si>
    <t xml:space="preserve">            "Datum": "2020-02-13T00:00:00",</t>
  </si>
  <si>
    <t xml:space="preserve">        "OrsakHjärnskada": "Skalltrauma, Anoxi",</t>
  </si>
  <si>
    <t xml:space="preserve">        "OrsakIndirektaKriterier": "DåligPrognos",</t>
  </si>
  <si>
    <t xml:space="preserve">        "TidUppmärksammad": "-6",</t>
  </si>
  <si>
    <t xml:space="preserve">        "GenomfördesDCD": true,</t>
  </si>
  <si>
    <t xml:space="preserve">          "Datum": "2020-02-14T00:00:00"</t>
  </si>
  <si>
    <t xml:space="preserve">          "Datum": "2020-02-13",</t>
  </si>
  <si>
    <t xml:space="preserve">          "Datum": "2020-02-14",</t>
  </si>
  <si>
    <t xml:space="preserve">          "StartDatumTid": "2020-02-13T07:10:00",</t>
  </si>
  <si>
    <t xml:space="preserve">          "StartDatumTid": "2020-02-13T15:30:00",</t>
  </si>
  <si>
    <t xml:space="preserve">          "SlutDatumTid": "2020-02-14T17:00:00",</t>
  </si>
  <si>
    <t xml:space="preserve">          "StartDatumTid": "2020-02-13T19:00:00",</t>
  </si>
  <si>
    <t xml:space="preserve">          "StartDatumTid": "2020-02-13T07:00:00",</t>
  </si>
  <si>
    <t xml:space="preserve">          "SlutDatumTid": "2020-02-14T16:15:00",</t>
  </si>
  <si>
    <t xml:space="preserve">          "StartDatumTid": "2020-02-13T17:30:00",</t>
  </si>
  <si>
    <t xml:space="preserve">          "SlutDatumTid": "2020-02-14T20:00:00",</t>
  </si>
  <si>
    <t xml:space="preserve">      "OmvårdnadSmärta": [</t>
  </si>
  <si>
    <t xml:space="preserve">          "CPOT": {</t>
  </si>
  <si>
    <t xml:space="preserve">            "Ansiktsuttryck": "0",</t>
  </si>
  <si>
    <t xml:space="preserve">            "Kroppsrörelser": "1",</t>
  </si>
  <si>
    <t xml:space="preserve">            "Ventilator": "0",</t>
  </si>
  <si>
    <t xml:space="preserve">            "Muskeltonus": "2"</t>
  </si>
  <si>
    <t xml:space="preserve">          "Tidpunkt": "2018-02-01T08:00:00",</t>
  </si>
  <si>
    <t xml:space="preserve">          "Omvårdnadsåtgärder": "Musik, Läge",</t>
  </si>
  <si>
    <t xml:space="preserve">          "Läkemedelsåtgärder": "Ökning, Dos",</t>
  </si>
  <si>
    <t xml:space="preserve">          "Uppföljning": {</t>
  </si>
  <si>
    <t xml:space="preserve">            "BPS": {</t>
  </si>
  <si>
    <t xml:space="preserve">              "Ansiktsuttryck": "2",</t>
  </si>
  <si>
    <t xml:space="preserve">              "Armrörelser": "2",</t>
  </si>
  <si>
    <t xml:space="preserve">              "Andningsmönster": "3",</t>
  </si>
  <si>
    <t xml:space="preserve">              "Röstuttryck": "2"</t>
  </si>
  <si>
    <t xml:space="preserve">            }</t>
  </si>
  <si>
    <t xml:space="preserve">            "Ventilator": "2",</t>
  </si>
  <si>
    <t xml:space="preserve">          "Tidpunkt": "2018-02-01T19:00:00",</t>
  </si>
  <si>
    <t xml:space="preserve">          "BPS": {</t>
  </si>
  <si>
    <t xml:space="preserve">            "Ansiktsuttryck": "3",</t>
  </si>
  <si>
    <t xml:space="preserve">            "Armrörelser": "4",</t>
  </si>
  <si>
    <t xml:space="preserve">            "Andningsmönster": "4"</t>
  </si>
  <si>
    <t xml:space="preserve">          "Tidpunkt": "2018-02-02T09:00:00",</t>
  </si>
  <si>
    <t xml:space="preserve">          "Omvårdnadsåtgärder": "Värme, Annan",</t>
  </si>
  <si>
    <t xml:space="preserve">          "Läkemedelsåtgärder": "Inga",</t>
  </si>
  <si>
    <t xml:space="preserve">            "NRS": "7"</t>
  </si>
  <si>
    <t xml:space="preserve">          "Datum": "2018-02-02",</t>
  </si>
  <si>
    <t xml:space="preserve">          "BedömningSaknasAnledning": "Medvetandesänkt"</t>
  </si>
  <si>
    <t xml:space="preserve">      "OmvårdnadSedering": [</t>
  </si>
  <si>
    <t xml:space="preserve">          "Tidpunkt": "2018-01-01T16:45:00",</t>
  </si>
  <si>
    <t xml:space="preserve">          "FinnsOrdineradSederingsgrad": false,</t>
  </si>
  <si>
    <t xml:space="preserve">          "RASS": "-3",</t>
  </si>
  <si>
    <t xml:space="preserve">          "MAAS": "1",</t>
  </si>
  <si>
    <t xml:space="preserve">          "UppfyllsOrdineradSederingsGrad": false,</t>
  </si>
  <si>
    <t xml:space="preserve">          "ÅtgärdEjUppfylldSederingsgrad": "Byte"</t>
  </si>
  <si>
    <t xml:space="preserve">          "Tidpunkt": "2018-01-01T17:45:00",</t>
  </si>
  <si>
    <t xml:space="preserve">          "RASS": "-5",</t>
  </si>
  <si>
    <t xml:space="preserve">          "MAAS": "4",</t>
  </si>
  <si>
    <t xml:space="preserve">          "UppfyllsOrdineradSederingsGrad": true</t>
  </si>
  <si>
    <t xml:space="preserve">          "Datum": "2018-01-18",</t>
  </si>
  <si>
    <t xml:space="preserve">          "BedömningSaknasAnledning": "EjNärvarande",</t>
  </si>
  <si>
    <t xml:space="preserve">      "OmvårdnadDelirium": [</t>
  </si>
  <si>
    <t xml:space="preserve">          "CAM_ICU_Positiv": false,</t>
  </si>
  <si>
    <t xml:space="preserve">          "NuDesc": {</t>
  </si>
  <si>
    <t xml:space="preserve">            "Desorientering": "Aldrig",</t>
  </si>
  <si>
    <t xml:space="preserve">            "InadekvatBeteende": "Störande",</t>
  </si>
  <si>
    <t xml:space="preserve">            "InadekvatKommunikation": "Störande",</t>
  </si>
  <si>
    <t xml:space="preserve">            "Illusioner": "Lindrigt",</t>
  </si>
  <si>
    <t xml:space="preserve">            "PsykomotoriskFörlångsamning": "Lindrigt"</t>
  </si>
  <si>
    <t xml:space="preserve">          "Läkemedelsåtgärder": "Justering, Bolus",</t>
  </si>
  <si>
    <t xml:space="preserve">          "Omvårdnadsåtgärder": "Personalkontinuitet, Musik"</t>
  </si>
  <si>
    <t xml:space="preserve">          "BedömningSaknasAnledning": "EjNärvarande"</t>
  </si>
</sst>
</file>

<file path=xl/styles.xml><?xml version="1.0" encoding="utf-8"?>
<styleSheet xmlns="http://schemas.openxmlformats.org/spreadsheetml/2006/main">
  <numFmts count="0"/>
  <fonts count="16">
    <font>
      <sz val="11"/>
      <name val="Calibri"/>
    </font>
    <font>
      <b/>
      <sz val="11"/>
      <name val="Calibri"/>
    </font>
    <font>
      <sz val="15"/>
      <name val="Calibri"/>
    </font>
    <font>
      <b/>
      <sz val="15"/>
      <name val="Calibri"/>
    </font>
    <font>
      <sz val="11"/>
      <color rgb="FF00008B" tint="0"/>
      <name val="Calibri"/>
    </font>
    <font>
      <b/>
      <sz val="14"/>
      <color rgb="FF00008B" tint="0"/>
      <name val="Calibri"/>
    </font>
    <font>
      <sz val="11"/>
      <color rgb="FF8B0000" tint="0"/>
      <name val="Calibri"/>
    </font>
    <font>
      <b/>
      <sz val="11"/>
      <color rgb="FF8B0000" tint="0"/>
      <name val="Calibri"/>
    </font>
    <font>
      <sz val="11"/>
      <color rgb="FF006400" tint="0"/>
      <name val="Calibri"/>
    </font>
    <font>
      <sz val="16"/>
      <name val="Calibri"/>
    </font>
    <font>
      <sz val="11"/>
      <name val="Consolas"/>
    </font>
    <font>
      <b/>
      <sz val="14"/>
      <name val="Calibri"/>
    </font>
    <font>
      <i/>
      <sz val="11"/>
      <color rgb="FF8B0000" tint="0"/>
      <name val="Calibri"/>
    </font>
    <font>
      <b/>
      <i/>
      <sz val="8"/>
      <color rgb="FF8B0000" tint="0"/>
      <name val="Calibri"/>
    </font>
    <font>
      <i/>
      <sz val="11"/>
      <name val="Calibri"/>
    </font>
    <font>
      <sz val="11"/>
      <color rgb="FFA9A9A9" tint="0"/>
      <name val="Calibri"/>
    </font>
  </fonts>
  <fills count="4">
    <fill>
      <patternFill patternType="none"/>
    </fill>
    <fill>
      <patternFill patternType="gray125"/>
    </fill>
    <fill>
      <patternFill patternType="solid">
        <fgColor rgb="FFFAEBD7" tint="0"/>
      </patternFill>
    </fill>
    <fill>
      <patternFill patternType="solid">
        <fgColor rgb="FFFFFAFA" tint="0"/>
      </patternFill>
    </fill>
  </fills>
  <borders count="23">
    <border>
      <left/>
      <right/>
      <top/>
      <bottom/>
      <diagonal/>
    </border>
    <border>
      <left/>
      <right/>
      <top/>
      <bottom style="medium"/>
      <diagonal/>
    </border>
    <border>
      <left/>
      <right/>
      <top style="medium"/>
      <bottom/>
      <diagonal/>
    </border>
    <border>
      <left style="medium"/>
      <right/>
      <top style="medium"/>
      <bottom/>
      <diagonal/>
    </border>
    <border>
      <left style="medium"/>
      <right/>
      <top/>
      <bottom/>
      <diagonal/>
    </border>
    <border>
      <left style="medium"/>
      <right/>
      <top/>
      <bottom style="medium"/>
      <diagonal/>
    </border>
    <border>
      <left/>
      <right style="medium"/>
      <top style="medium"/>
      <bottom/>
      <diagonal/>
    </border>
    <border>
      <left/>
      <right style="medium"/>
      <top/>
      <bottom/>
      <diagonal/>
    </border>
    <border>
      <left/>
      <right style="medium"/>
      <top/>
      <bottom style="medium"/>
      <diagonal/>
    </border>
    <border>
      <left/>
      <right/>
      <top style="hair"/>
      <bottom/>
      <diagonal/>
    </border>
    <border>
      <left style="medium"/>
      <right/>
      <top style="hair"/>
      <bottom/>
      <diagonal/>
    </border>
    <border>
      <left/>
      <right style="medium"/>
      <top style="hair"/>
      <bottom/>
      <diagonal/>
    </border>
    <border>
      <left/>
      <right/>
      <top style="medium"/>
      <bottom style="medium"/>
      <diagonal/>
    </border>
    <border>
      <left style="medium"/>
      <right/>
      <top style="medium"/>
      <bottom style="medium"/>
      <diagonal/>
    </border>
    <border>
      <left/>
      <right style="medium"/>
      <top style="medium"/>
      <bottom style="medium"/>
      <diagonal/>
    </border>
    <border>
      <left/>
      <right/>
      <top style="hair"/>
      <bottom style="medium"/>
      <diagonal/>
    </border>
    <border>
      <left style="medium"/>
      <right/>
      <top style="hair"/>
      <bottom style="medium"/>
      <diagonal/>
    </border>
    <border>
      <left/>
      <right/>
      <top style="hair"/>
      <bottom style="hair">
        <color rgb="FF000000" tint="0"/>
      </bottom>
      <diagonal/>
    </border>
    <border>
      <left/>
      <right/>
      <top style="medium"/>
      <bottom style="hair">
        <color rgb="FF000000" tint="0"/>
      </bottom>
      <diagonal/>
    </border>
    <border>
      <left style="medium"/>
      <right/>
      <top style="medium"/>
      <bottom style="hair">
        <color rgb="FF000000" tint="0"/>
      </bottom>
      <diagonal/>
    </border>
    <border>
      <left style="medium"/>
      <right/>
      <top style="hair"/>
      <bottom style="hair">
        <color rgb="FF000000" tint="0"/>
      </bottom>
      <diagonal/>
    </border>
    <border>
      <left/>
      <right style="medium"/>
      <top style="medium"/>
      <bottom style="hair">
        <color rgb="FF000000" tint="0"/>
      </bottom>
      <diagonal/>
    </border>
    <border>
      <left/>
      <right style="medium"/>
      <top style="hair"/>
      <bottom style="hair">
        <color rgb="FF000000" tint="0"/>
      </bottom>
      <diagonal/>
    </border>
  </borders>
  <cellStyleXfs count="1">
    <xf numFmtId="0" fontId="0"/>
  </cellStyleXfs>
  <cellXfs count="72">
    <xf numFmtId="0" applyNumberFormat="1" fontId="0" applyFont="1" xfId="0" applyProtection="1"/>
    <xf numFmtId="0" applyNumberFormat="1" fontId="2" applyFont="1" fillId="2" applyFill="1" borderId="1" applyBorder="1" xfId="0" applyProtection="1"/>
    <xf numFmtId="0" applyNumberFormat="1" fontId="3" applyFont="1" fillId="2" applyFill="1" borderId="1" applyBorder="1" xfId="0" applyProtection="1" applyAlignment="1">
      <alignment horizontal="left" vertical="top"/>
    </xf>
    <xf numFmtId="0" applyNumberFormat="1" fontId="0" applyFont="1" xfId="0" applyProtection="1" applyAlignment="1">
      <alignment horizontal="left" vertical="top"/>
    </xf>
    <xf numFmtId="0" applyNumberFormat="1" fontId="4" applyFont="1" xfId="0" applyProtection="1" applyAlignment="1">
      <alignment horizontal="left" vertical="top"/>
    </xf>
    <xf numFmtId="0" applyNumberFormat="1" fontId="5" applyFont="1" xfId="0" applyProtection="1" applyAlignment="1">
      <alignment horizontal="left" vertical="top"/>
    </xf>
    <xf numFmtId="0" applyNumberFormat="1" fontId="0" applyFont="1" xfId="0" applyProtection="1" applyAlignment="1">
      <alignment horizontal="right" vertical="top"/>
    </xf>
    <xf numFmtId="0" applyNumberFormat="1" fontId="7" applyFont="1" xfId="0" applyProtection="1" applyAlignment="1">
      <alignment horizontal="left" vertical="top"/>
    </xf>
    <xf numFmtId="0" applyNumberFormat="1" fontId="0" applyFont="1" xfId="0" applyProtection="1" applyAlignment="1">
      <alignment horizontal="left" vertical="center" wrapText="1" indent="1"/>
    </xf>
    <xf numFmtId="0" applyNumberFormat="1" fontId="8" applyFont="1" xfId="0" applyProtection="1" applyAlignment="1">
      <alignment horizontal="left" vertical="top" wrapText="1"/>
    </xf>
    <xf numFmtId="0" applyNumberFormat="1" fontId="9" applyFont="1" xfId="0" applyProtection="1"/>
    <xf numFmtId="0" applyNumberFormat="1" fontId="0" applyFont="1" borderId="2" applyBorder="1" xfId="0" applyProtection="1" applyAlignment="1">
      <alignment horizontal="left" vertical="center" wrapText="1" indent="1"/>
    </xf>
    <xf numFmtId="0" applyNumberFormat="1" fontId="0" applyFont="1" borderId="1" applyBorder="1" xfId="0" applyProtection="1" applyAlignment="1">
      <alignment horizontal="left" vertical="center" wrapText="1" indent="1"/>
    </xf>
    <xf numFmtId="0" applyNumberFormat="1" fontId="7" applyFont="1" borderId="3" applyBorder="1" xfId="0" applyProtection="1" applyAlignment="1">
      <alignment horizontal="center" vertical="center"/>
    </xf>
    <xf numFmtId="0" applyNumberFormat="1" fontId="7" applyFont="1" borderId="4" applyBorder="1" xfId="0" applyProtection="1" applyAlignment="1">
      <alignment horizontal="center" vertical="center"/>
    </xf>
    <xf numFmtId="0" applyNumberFormat="1" fontId="7" applyFont="1" borderId="5" applyBorder="1" xfId="0" applyProtection="1" applyAlignment="1">
      <alignment horizontal="center" vertical="center"/>
    </xf>
    <xf numFmtId="0" applyNumberFormat="1" fontId="6" applyFont="1" borderId="6" applyBorder="1" xfId="0" applyProtection="1" applyAlignment="1">
      <alignment horizontal="left" vertical="center" wrapText="1" indent="1"/>
    </xf>
    <xf numFmtId="0" applyNumberFormat="1" fontId="6" applyFont="1" borderId="7" applyBorder="1" xfId="0" applyProtection="1" applyAlignment="1">
      <alignment horizontal="left" vertical="center" wrapText="1" indent="1"/>
    </xf>
    <xf numFmtId="0" applyNumberFormat="1" fontId="6" applyFont="1" borderId="8" applyBorder="1" xfId="0" applyProtection="1" applyAlignment="1">
      <alignment horizontal="left" vertical="center" wrapText="1" indent="1"/>
    </xf>
    <xf numFmtId="0" applyNumberFormat="1" fontId="10" applyFont="1" xfId="0" applyProtection="1"/>
    <xf numFmtId="0" applyNumberFormat="1" fontId="10" applyFont="1" borderId="2" applyBorder="1" xfId="0" applyProtection="1"/>
    <xf numFmtId="0" applyNumberFormat="1" fontId="10" applyFont="1" borderId="1" applyBorder="1" xfId="0" applyProtection="1"/>
    <xf numFmtId="0" applyNumberFormat="1" fontId="10" applyFont="1" borderId="3" applyBorder="1" xfId="0" applyProtection="1" applyAlignment="1">
      <alignment horizontal="left" vertical="top"/>
    </xf>
    <xf numFmtId="0" applyNumberFormat="1" fontId="10" applyFont="1" borderId="4" applyBorder="1" xfId="0" applyProtection="1" applyAlignment="1">
      <alignment horizontal="left" vertical="top"/>
    </xf>
    <xf numFmtId="0" applyNumberFormat="1" fontId="10" applyFont="1" borderId="5" applyBorder="1" xfId="0" applyProtection="1" applyAlignment="1">
      <alignment horizontal="left" vertical="top"/>
    </xf>
    <xf numFmtId="0" applyNumberFormat="1" fontId="10" applyFont="1" borderId="6" applyBorder="1" xfId="0" applyProtection="1"/>
    <xf numFmtId="0" applyNumberFormat="1" fontId="10" applyFont="1" borderId="7" applyBorder="1" xfId="0" applyProtection="1"/>
    <xf numFmtId="0" applyNumberFormat="1" fontId="10" applyFont="1" borderId="8" applyBorder="1" xfId="0" applyProtection="1"/>
    <xf numFmtId="0" applyNumberFormat="1" fontId="11" applyFont="1" xfId="0" applyProtection="1" applyAlignment="1">
      <alignment horizontal="left" vertical="top"/>
    </xf>
    <xf numFmtId="0" applyNumberFormat="1" fontId="13" applyFont="1" xfId="0" applyProtection="1" applyAlignment="1">
      <alignment horizontal="left" vertical="top"/>
    </xf>
    <xf numFmtId="0" applyNumberFormat="1" fontId="0" applyFont="1" borderId="9" applyBorder="1" xfId="0" applyProtection="1"/>
    <xf numFmtId="0" applyNumberFormat="1" fontId="8" applyFont="1" borderId="9" applyBorder="1" xfId="0" applyProtection="1" applyAlignment="1">
      <alignment horizontal="left" vertical="top" wrapText="1"/>
    </xf>
    <xf numFmtId="0" applyNumberFormat="1" fontId="14" applyFont="1" borderId="9" applyBorder="1" xfId="0" applyProtection="1" applyAlignment="1">
      <alignment horizontal="left" vertical="top" wrapText="1"/>
    </xf>
    <xf numFmtId="0" applyNumberFormat="1" fontId="14" applyFont="1" borderId="9" applyBorder="1" xfId="0" applyProtection="1" applyAlignment="1">
      <alignment horizontal="left" vertical="top"/>
    </xf>
    <xf numFmtId="0" applyNumberFormat="1" fontId="15" applyFont="1" xfId="0" applyProtection="1" applyAlignment="1">
      <alignment horizontal="left" vertical="top"/>
    </xf>
    <xf numFmtId="0" applyNumberFormat="1" fontId="14" applyFont="1" borderId="2" applyBorder="1" xfId="0" applyProtection="1" applyAlignment="1">
      <alignment horizontal="left" vertical="top" wrapText="1"/>
    </xf>
    <xf numFmtId="0" applyNumberFormat="1" fontId="8" applyFont="1" borderId="2" applyBorder="1" xfId="0" applyProtection="1" applyAlignment="1">
      <alignment horizontal="left" vertical="top" wrapText="1"/>
    </xf>
    <xf numFmtId="0" applyNumberFormat="1" fontId="0" applyFont="1" borderId="2" applyBorder="1" xfId="0" applyProtection="1"/>
    <xf numFmtId="0" applyNumberFormat="1" fontId="0" applyFont="1" borderId="1" applyBorder="1" xfId="0" applyProtection="1"/>
    <xf numFmtId="0" applyNumberFormat="1" fontId="1" applyFont="1" borderId="3" applyBorder="1" xfId="0" applyProtection="1" applyAlignment="1">
      <alignment horizontal="left" vertical="top"/>
    </xf>
    <xf numFmtId="0" applyNumberFormat="1" fontId="0" applyFont="1" borderId="4" applyBorder="1" xfId="0" applyProtection="1"/>
    <xf numFmtId="0" applyNumberFormat="1" fontId="1" applyFont="1" borderId="10" applyBorder="1" xfId="0" applyProtection="1" applyAlignment="1">
      <alignment horizontal="left" vertical="top"/>
    </xf>
    <xf numFmtId="0" applyNumberFormat="1" fontId="0" applyFont="1" borderId="5" applyBorder="1" xfId="0" applyProtection="1"/>
    <xf numFmtId="0" applyNumberFormat="1" fontId="0" applyFont="1" borderId="6" applyBorder="1" xfId="0" applyProtection="1"/>
    <xf numFmtId="0" applyNumberFormat="1" fontId="0" applyFont="1" borderId="7" applyBorder="1" xfId="0" applyProtection="1"/>
    <xf numFmtId="0" applyNumberFormat="1" fontId="0" applyFont="1" borderId="11" applyBorder="1" xfId="0" applyProtection="1"/>
    <xf numFmtId="0" applyNumberFormat="1" fontId="0" applyFont="1" borderId="8" applyBorder="1" xfId="0" applyProtection="1"/>
    <xf numFmtId="0" applyNumberFormat="1" fontId="8" applyFont="1" borderId="12" applyBorder="1" xfId="0" applyProtection="1" applyAlignment="1">
      <alignment horizontal="left" vertical="top" wrapText="1"/>
    </xf>
    <xf numFmtId="0" applyNumberFormat="1" fontId="0" applyFont="1" borderId="12" applyBorder="1" xfId="0" applyProtection="1"/>
    <xf numFmtId="0" applyNumberFormat="1" fontId="0" applyFont="1" borderId="13" applyBorder="1" xfId="0" applyProtection="1" applyAlignment="1">
      <alignment horizontal="left" vertical="top"/>
    </xf>
    <xf numFmtId="0" applyNumberFormat="1" fontId="0" applyFont="1" borderId="14" applyBorder="1" xfId="0" applyProtection="1"/>
    <xf numFmtId="0" applyNumberFormat="1" fontId="8" applyFont="1" borderId="15" applyBorder="1" xfId="0" applyProtection="1" applyAlignment="1">
      <alignment horizontal="left" vertical="top" wrapText="1"/>
    </xf>
    <xf numFmtId="0" applyNumberFormat="1" fontId="0" applyFont="1" borderId="15" applyBorder="1" xfId="0" applyProtection="1"/>
    <xf numFmtId="0" applyNumberFormat="1" fontId="0" applyFont="1" borderId="3" applyBorder="1" xfId="0" applyProtection="1" applyAlignment="1">
      <alignment horizontal="left" vertical="top"/>
    </xf>
    <xf numFmtId="0" applyNumberFormat="1" fontId="0" applyFont="1" borderId="10" applyBorder="1" xfId="0" applyProtection="1" applyAlignment="1">
      <alignment horizontal="left" vertical="top"/>
    </xf>
    <xf numFmtId="0" applyNumberFormat="1" fontId="0" applyFont="1" borderId="16" applyBorder="1" xfId="0" applyProtection="1" applyAlignment="1">
      <alignment horizontal="left" vertical="top"/>
    </xf>
    <xf numFmtId="0" applyNumberFormat="1" fontId="14" applyFont="1" borderId="2" applyBorder="1" xfId="0" applyProtection="1" applyAlignment="1">
      <alignment horizontal="left" vertical="top"/>
    </xf>
    <xf numFmtId="0" applyNumberFormat="1" fontId="0" applyFont="1" borderId="17" applyBorder="1" xfId="0" applyProtection="1"/>
    <xf numFmtId="0" applyNumberFormat="1" fontId="14" applyFont="1" xfId="0" applyProtection="1" applyAlignment="1">
      <alignment horizontal="left" vertical="top"/>
    </xf>
    <xf numFmtId="0" applyNumberFormat="1" fontId="14" applyFont="1" xfId="0" applyProtection="1" applyAlignment="1">
      <alignment horizontal="left" vertical="top" wrapText="1"/>
    </xf>
    <xf numFmtId="0" applyNumberFormat="1" fontId="12" applyFont="1" xfId="0" applyProtection="1" applyAlignment="1">
      <alignment horizontal="left" vertical="top"/>
    </xf>
    <xf numFmtId="0" applyNumberFormat="1" fontId="0" applyFont="1" borderId="18" applyBorder="1" xfId="0" applyProtection="1"/>
    <xf numFmtId="0" applyNumberFormat="1" fontId="1" applyFont="1" fillId="3" applyFill="1" borderId="19" applyBorder="1" xfId="0" applyProtection="1" applyAlignment="1">
      <alignment horizontal="left" vertical="top" wrapText="1"/>
    </xf>
    <xf numFmtId="0" applyNumberFormat="1" fontId="1" applyFont="1" borderId="4" applyBorder="1" xfId="0" applyProtection="1" applyAlignment="1">
      <alignment horizontal="left" vertical="top"/>
    </xf>
    <xf numFmtId="0" applyNumberFormat="1" fontId="1" applyFont="1" fillId="3" applyFill="1" borderId="20" applyBorder="1" xfId="0" applyProtection="1" applyAlignment="1">
      <alignment horizontal="left" vertical="top" wrapText="1"/>
    </xf>
    <xf numFmtId="0" applyNumberFormat="1" fontId="0" applyFont="1" borderId="21" applyBorder="1" xfId="0" applyProtection="1"/>
    <xf numFmtId="0" applyNumberFormat="1" fontId="0" applyFont="1" borderId="22" applyBorder="1" xfId="0" applyProtection="1"/>
    <xf numFmtId="0" applyNumberFormat="1" fontId="6" applyFont="1" borderId="13" applyBorder="1" xfId="0" applyProtection="1" applyAlignment="1">
      <alignment horizontal="left" vertical="top"/>
    </xf>
    <xf numFmtId="0" applyNumberFormat="1" fontId="8" applyFont="1" borderId="1" applyBorder="1" xfId="0" applyProtection="1" applyAlignment="1">
      <alignment horizontal="left" vertical="top" wrapText="1"/>
    </xf>
    <xf numFmtId="0" applyNumberFormat="1" fontId="11" applyFont="1" borderId="3" applyBorder="1" xfId="0" applyProtection="1" applyAlignment="1">
      <alignment horizontal="left" vertical="center"/>
    </xf>
    <xf numFmtId="0" applyNumberFormat="1" fontId="11" applyFont="1" borderId="4" applyBorder="1" xfId="0" applyProtection="1" applyAlignment="1">
      <alignment horizontal="left" vertical="center"/>
    </xf>
    <xf numFmtId="0" applyNumberFormat="1" fontId="11" applyFont="1" borderId="5" applyBorder="1" xfId="0" applyProtection="1" applyAlignment="1">
      <alignment horizontal="left" vertical="center"/>
    </xf>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styles" Target="styles.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r="http://schemas.openxmlformats.org/officeDocument/2006/relationships" xmlns="http://schemas.openxmlformats.org/spreadsheetml/2006/main">
  <dimension ref="A1:J49"/>
  <sheetViews>
    <sheetView workbookViewId="0"/>
  </sheetViews>
  <sheetFormatPr defaultRowHeight="15"/>
  <cols>
    <col min="1" max="1" width="9.140625" customWidth="1"/>
    <col min="2" max="2" width="36.66305923461914"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s>
  <sheetData>
    <row r="1" s="1" customFormat="1">
      <c r="A1" s="2" t="s">
        <v>0</v>
      </c>
    </row>
    <row r="2"/>
    <row r="3"/>
    <row r="4"/>
    <row r="5" ht="48.879766845703124" customHeight="1">
      <c r="B5" s="69" t="str">
        <f>HYPERLINK("#'Json-dokumentation'!A6", "SIRData")</f>
        <v>SIRData</v>
      </c>
      <c r="C5" s="36" t="s">
        <v>1</v>
      </c>
      <c r="D5" s="37"/>
      <c r="E5" s="37"/>
      <c r="F5" s="37"/>
      <c r="G5" s="37"/>
      <c r="H5" s="37"/>
      <c r="I5" s="37"/>
      <c r="J5" s="43"/>
    </row>
    <row r="6" ht="19.947476196289063" customHeight="1">
      <c r="B6" s="70" t="str">
        <f>HYPERLINK("#'Json-dokumentation'!A22", "Innehåll")</f>
        <v>Innehåll</v>
      </c>
      <c r="C6" s="9" t="s">
        <v>2</v>
      </c>
      <c r="J6" s="44"/>
    </row>
    <row r="7" ht="19.947476196289063" customHeight="1">
      <c r="B7" s="70" t="str">
        <f>HYPERLINK("#'Json-dokumentation'!A59", "Vårdtillfälle")</f>
        <v>Vårdtillfälle</v>
      </c>
      <c r="C7" s="9" t="s">
        <v>3</v>
      </c>
      <c r="J7" s="44"/>
    </row>
    <row r="8" ht="19.947476196289063" customHeight="1">
      <c r="B8" s="70" t="str">
        <f>HYPERLINK("#'Json-dokumentation'!A145", "PersonData")</f>
        <v>PersonData</v>
      </c>
      <c r="C8" s="9" t="s">
        <v>4</v>
      </c>
      <c r="J8" s="44"/>
    </row>
    <row r="9" ht="19.947476196289063" customHeight="1">
      <c r="B9" s="70" t="str">
        <f>HYPERLINK("#'Json-dokumentation'!A203", "VårdData")</f>
        <v>VårdData</v>
      </c>
      <c r="C9" s="9" t="s">
        <v>5</v>
      </c>
      <c r="J9" s="44"/>
    </row>
    <row r="10" ht="48.879766845703124" customHeight="1">
      <c r="B10" s="70" t="str">
        <f>HYPERLINK("#'Json-dokumentation'!A373", "PreOperationskoder")</f>
        <v>PreOperationskoder</v>
      </c>
      <c r="C10" s="9" t="s">
        <v>6</v>
      </c>
      <c r="J10" s="44"/>
    </row>
    <row r="11" ht="121.21048583984376" customHeight="1">
      <c r="B11" s="70" t="str">
        <f>HYPERLINK("#'Json-dokumentation'!A394", "BehandlingsStrategiPre2014")</f>
        <v>BehandlingsStrategiPre2014</v>
      </c>
      <c r="C11" s="9" t="s">
        <v>7</v>
      </c>
      <c r="J11" s="44"/>
    </row>
    <row r="12" ht="92.2781982421875" customHeight="1">
      <c r="B12" s="70" t="str">
        <f>HYPERLINK("#'Json-dokumentation'!A493", "BehandlingsStrategi2013")</f>
        <v>BehandlingsStrategi2013</v>
      </c>
      <c r="C12" s="9" t="s">
        <v>8</v>
      </c>
      <c r="J12" s="44"/>
    </row>
    <row r="13" ht="48.879766845703124" customHeight="1">
      <c r="B13" s="70" t="str">
        <f>HYPERLINK("#'Json-dokumentation'!A566", "SAPS3")</f>
        <v>SAPS3</v>
      </c>
      <c r="C13" s="9" t="s">
        <v>9</v>
      </c>
      <c r="J13" s="44"/>
    </row>
    <row r="14" ht="19.947476196289063" customHeight="1">
      <c r="B14" s="70" t="str">
        <f>HYPERLINK("#'Json-dokumentation'!A771", "Higgins")</f>
        <v>Higgins</v>
      </c>
      <c r="C14" s="9" t="s">
        <v>10</v>
      </c>
      <c r="J14" s="44"/>
    </row>
    <row r="15" ht="121.21048583984376" customHeight="1">
      <c r="B15" s="70" t="str">
        <f>HYPERLINK("#'Json-dokumentation'!A907", "ClinicalFrailtyScaleData")</f>
        <v>ClinicalFrailtyScaleData</v>
      </c>
      <c r="C15" s="9" t="s">
        <v>11</v>
      </c>
      <c r="J15" s="44"/>
    </row>
    <row r="16" ht="19.947476196289063" customHeight="1">
      <c r="B16" s="70" t="str">
        <f>HYPERLINK("#'Json-dokumentation'!A936", "PIM2")</f>
        <v>PIM2</v>
      </c>
      <c r="C16" s="9" t="s">
        <v>12</v>
      </c>
      <c r="J16" s="44"/>
    </row>
    <row r="17" ht="19.947476196289063" customHeight="1">
      <c r="B17" s="70" t="str">
        <f>HYPERLINK("#'Json-dokumentation'!A1034", "PIM3")</f>
        <v>PIM3</v>
      </c>
      <c r="C17" s="9" t="s">
        <v>13</v>
      </c>
      <c r="J17" s="44"/>
    </row>
    <row r="18" ht="106.7443359375" customHeight="1">
      <c r="B18" s="70" t="str">
        <f>HYPERLINK("#'Json-dokumentation'!A1150", "SOFAData")</f>
        <v>SOFAData</v>
      </c>
      <c r="C18" s="9" t="s">
        <v>14</v>
      </c>
      <c r="J18" s="44"/>
    </row>
    <row r="19" ht="63.34591064453125" customHeight="1">
      <c r="B19" s="70" t="str">
        <f>HYPERLINK("#'Json-dokumentation'!A1177", "Avliden2009")</f>
        <v>Avliden2009</v>
      </c>
      <c r="C19" s="9" t="s">
        <v>15</v>
      </c>
      <c r="J19" s="44"/>
    </row>
    <row r="20" ht="92.2781982421875" customHeight="1">
      <c r="B20" s="70" t="str">
        <f>HYPERLINK("#'Json-dokumentation'!A1266", "Avliden2016")</f>
        <v>Avliden2016</v>
      </c>
      <c r="C20" s="9" t="s">
        <v>16</v>
      </c>
      <c r="J20" s="44"/>
    </row>
    <row r="21" ht="63.34591064453125" customHeight="1">
      <c r="B21" s="70" t="str">
        <f>HYPERLINK("#'Json-dokumentation'!A1367", "Avliden2020")</f>
        <v>Avliden2020</v>
      </c>
      <c r="C21" s="9" t="s">
        <v>17</v>
      </c>
      <c r="J21" s="44"/>
    </row>
    <row r="22" ht="34.413623046875" customHeight="1">
      <c r="B22" s="70" t="str">
        <f>HYPERLINK("#'Json-dokumentation'!A1552", "ViktOchLängd")</f>
        <v>ViktOchLängd</v>
      </c>
      <c r="C22" s="9" t="s">
        <v>18</v>
      </c>
      <c r="J22" s="44"/>
    </row>
    <row r="23" ht="19.947476196289063" customHeight="1">
      <c r="B23" s="70" t="str">
        <f>HYPERLINK("#'Json-dokumentation'!A1591", "Komplikation2012")</f>
        <v>Komplikation2012</v>
      </c>
      <c r="C23" s="9" t="s">
        <v>19</v>
      </c>
      <c r="J23" s="44"/>
    </row>
    <row r="24" ht="77.81205444335937" customHeight="1">
      <c r="B24" s="70" t="str">
        <f>HYPERLINK("#'Json-dokumentation'!A1621", "VTS5")</f>
        <v>VTS5</v>
      </c>
      <c r="C24" s="9" t="s">
        <v>20</v>
      </c>
      <c r="J24" s="44"/>
    </row>
    <row r="25" ht="48.879766845703124" customHeight="1">
      <c r="B25" s="70" t="str">
        <f>HYPERLINK("#'Json-dokumentation'!A1718", "VTS2014")</f>
        <v>VTS2014</v>
      </c>
      <c r="C25" s="9" t="s">
        <v>21</v>
      </c>
      <c r="J25" s="44"/>
    </row>
    <row r="26" ht="63.34591064453125" customHeight="1">
      <c r="B26" s="70" t="str">
        <f>HYPERLINK("#'Json-dokumentation'!A1810", "NEMS")</f>
        <v>NEMS</v>
      </c>
      <c r="C26" s="9" t="s">
        <v>22</v>
      </c>
      <c r="J26" s="44"/>
    </row>
    <row r="27" ht="106.7443359375" customHeight="1">
      <c r="B27" s="70" t="str">
        <f>HYPERLINK("#'Json-dokumentation'!A1872", "Åtgärd")</f>
        <v>Åtgärd</v>
      </c>
      <c r="C27" s="9" t="s">
        <v>23</v>
      </c>
      <c r="J27" s="44"/>
    </row>
    <row r="28" ht="121.21048583984376" customHeight="1">
      <c r="B28" s="70" t="str">
        <f>HYPERLINK("#'Json-dokumentation'!A1915", "DiagnosKod")</f>
        <v>DiagnosKod</v>
      </c>
      <c r="C28" s="9" t="s">
        <v>24</v>
      </c>
      <c r="J28" s="44"/>
    </row>
    <row r="29" ht="19.947476196289063" customHeight="1">
      <c r="B29" s="70" t="str">
        <f>HYPERLINK("#'Json-dokumentation'!A1938", "Sederingsmål")</f>
        <v>Sederingsmål</v>
      </c>
      <c r="C29" s="9" t="s">
        <v>25</v>
      </c>
      <c r="J29" s="44"/>
    </row>
    <row r="30" ht="19.947476196289063" customHeight="1">
      <c r="B30" s="70" t="str">
        <f>HYPERLINK("#'Json-dokumentation'!A1982", "OmvårdnadSmärta")</f>
        <v>OmvårdnadSmärta</v>
      </c>
      <c r="C30" s="9" t="s">
        <v>26</v>
      </c>
      <c r="J30" s="44"/>
    </row>
    <row r="31" ht="19.947476196289063" customHeight="1">
      <c r="B31" s="70" t="str">
        <f>HYPERLINK("#'Json-dokumentation'!A2072", "OmvårdnadSedering")</f>
        <v>OmvårdnadSedering</v>
      </c>
      <c r="C31" s="9" t="s">
        <v>27</v>
      </c>
      <c r="J31" s="44"/>
    </row>
    <row r="32" ht="19.947476196289063" customHeight="1">
      <c r="B32" s="70" t="str">
        <f>HYPERLINK("#'Json-dokumentation'!A2182", "OmvårdnadDelirium")</f>
        <v>OmvårdnadDelirium</v>
      </c>
      <c r="C32" s="9" t="s">
        <v>28</v>
      </c>
      <c r="J32" s="44"/>
    </row>
    <row r="33" ht="150.1427734375" customHeight="1">
      <c r="B33" s="70" t="str">
        <f>HYPERLINK("#'Json-dokumentation'!A2250", "Intagningsorsaker")</f>
        <v>Intagningsorsaker</v>
      </c>
      <c r="C33" s="9" t="s">
        <v>29</v>
      </c>
      <c r="J33" s="44"/>
    </row>
    <row r="34" ht="106.7443359375" customHeight="1">
      <c r="B34" s="70" t="str">
        <f>HYPERLINK("#'Json-dokumentation'!A2365", "SOFA")</f>
        <v>SOFA</v>
      </c>
      <c r="C34" s="9" t="s">
        <v>14</v>
      </c>
      <c r="J34" s="44"/>
    </row>
    <row r="35" ht="48.879766845703124" customHeight="1">
      <c r="B35" s="70" t="str">
        <f>HYPERLINK("#'Json-dokumentation'!A2538", "MöjligDonator2009")</f>
        <v>MöjligDonator2009</v>
      </c>
      <c r="C35" s="9" t="s">
        <v>30</v>
      </c>
      <c r="J35" s="44"/>
    </row>
    <row r="36" ht="19.947476196289063" customHeight="1">
      <c r="B36" s="70" t="str">
        <f>HYPERLINK("#'Json-dokumentation'!A2561", "BeslutadOrgandonation2009")</f>
        <v>BeslutadOrgandonation2009</v>
      </c>
      <c r="C36" s="9" t="s">
        <v>31</v>
      </c>
      <c r="J36" s="44"/>
    </row>
    <row r="37" ht="19.947476196289063" customHeight="1">
      <c r="B37" s="70" t="str">
        <f>HYPERLINK("#'Json-dokumentation'!A2582", "MöjligDonator2016")</f>
        <v>MöjligDonator2016</v>
      </c>
      <c r="C37" s="9" t="s">
        <v>32</v>
      </c>
      <c r="J37" s="44"/>
    </row>
    <row r="38" ht="63.34591064453125" customHeight="1">
      <c r="B38" s="70" t="str">
        <f>HYPERLINK("#'Json-dokumentation'!A2609", "DagligVikt")</f>
        <v>DagligVikt</v>
      </c>
      <c r="C38" s="9" t="s">
        <v>33</v>
      </c>
      <c r="J38" s="44"/>
    </row>
    <row r="39" ht="19.947476196289063" customHeight="1">
      <c r="B39" s="70" t="str">
        <f>HYPERLINK("#'Json-dokumentation'!A2623", "BPS")</f>
        <v>BPS</v>
      </c>
      <c r="C39" s="9" t="s">
        <v>34</v>
      </c>
      <c r="J39" s="44"/>
    </row>
    <row r="40" ht="19.947476196289063" customHeight="1">
      <c r="B40" s="70" t="str">
        <f>HYPERLINK("#'Json-dokumentation'!A2660", "CPOT")</f>
        <v>CPOT</v>
      </c>
      <c r="C40" s="9" t="s">
        <v>35</v>
      </c>
      <c r="J40" s="44"/>
    </row>
    <row r="41" ht="19.947476196289063" customHeight="1">
      <c r="B41" s="70" t="str">
        <f>HYPERLINK("#'Json-dokumentation'!A2700", "OmvårdnadSmärtaUppföljning")</f>
        <v>OmvårdnadSmärtaUppföljning</v>
      </c>
      <c r="C41" s="9" t="s">
        <v>36</v>
      </c>
      <c r="J41" s="44"/>
    </row>
    <row r="42" ht="19.947476196289063" customHeight="1">
      <c r="B42" s="70" t="str">
        <f>HYPERLINK("#'Json-dokumentation'!A2732", "NuDesc")</f>
        <v>NuDesc</v>
      </c>
      <c r="C42" s="9" t="s">
        <v>37</v>
      </c>
      <c r="J42" s="44"/>
    </row>
    <row r="43" ht="19.947476196289063" customHeight="1">
      <c r="B43" s="70" t="str">
        <f>HYPERLINK("#'Json-dokumentation'!A2772", "DonatorInställningKänd2009")</f>
        <v>DonatorInställningKänd2009</v>
      </c>
      <c r="C43" s="9" t="s">
        <v>38</v>
      </c>
      <c r="J43" s="44"/>
    </row>
    <row r="44" ht="19.947476196289063" customHeight="1">
      <c r="B44" s="70" t="str">
        <f>HYPERLINK("#'Json-dokumentation'!A2789", "DonatorInställningKänd2016")</f>
        <v>DonatorInställningKänd2016</v>
      </c>
      <c r="C44" s="9" t="s">
        <v>39</v>
      </c>
      <c r="J44" s="44"/>
    </row>
    <row r="45" ht="19.947476196289063" customHeight="1">
      <c r="B45" s="70" t="str">
        <f>HYPERLINK("#'Json-dokumentation'!A2806", "BeslutadOrgandonation2016")</f>
        <v>BeslutadOrgandonation2016</v>
      </c>
      <c r="C45" s="9" t="s">
        <v>40</v>
      </c>
      <c r="J45" s="44"/>
    </row>
    <row r="46" ht="19.947476196289063" customHeight="1">
      <c r="B46" s="70" t="str">
        <f>HYPERLINK("#'Json-dokumentation'!A2829", "BPS")</f>
        <v>BPS</v>
      </c>
      <c r="C46" s="9" t="s">
        <v>34</v>
      </c>
      <c r="J46" s="44"/>
    </row>
    <row r="47" ht="19.947476196289063" customHeight="1">
      <c r="B47" s="70" t="str">
        <f>HYPERLINK("#'Json-dokumentation'!A2866", "CPOT")</f>
        <v>CPOT</v>
      </c>
      <c r="C47" s="9" t="s">
        <v>35</v>
      </c>
      <c r="J47" s="44"/>
    </row>
    <row r="48">
      <c r="B48" s="40"/>
      <c r="J48" s="44"/>
    </row>
    <row r="49" ht="19.947476196289063" customHeight="1">
      <c r="B49" s="71" t="str">
        <f>HYPERLINK("#'Json-dokumentation'!A2905", "Fotnot")</f>
        <v>Fotnot</v>
      </c>
      <c r="C49" s="68" t="s">
        <v>41</v>
      </c>
      <c r="D49" s="38"/>
      <c r="E49" s="38"/>
      <c r="F49" s="38"/>
      <c r="G49" s="38"/>
      <c r="H49" s="38"/>
      <c r="I49" s="38"/>
      <c r="J49" s="46"/>
    </row>
    <row r="50"/>
  </sheetData>
  <mergeCells>
    <mergeCell ref="A1:AD1"/>
    <mergeCell ref="C5:J5"/>
    <mergeCell ref="C6:J6"/>
    <mergeCell ref="C7:J7"/>
    <mergeCell ref="C8:J8"/>
    <mergeCell ref="C9:J9"/>
    <mergeCell ref="C10:J10"/>
    <mergeCell ref="C11:J11"/>
    <mergeCell ref="C12:J12"/>
    <mergeCell ref="C13:J13"/>
    <mergeCell ref="C14:J14"/>
    <mergeCell ref="C15:J15"/>
    <mergeCell ref="C16:J16"/>
    <mergeCell ref="C17:J17"/>
    <mergeCell ref="C18:J18"/>
    <mergeCell ref="C19:J19"/>
    <mergeCell ref="C20:J20"/>
    <mergeCell ref="C21:J21"/>
    <mergeCell ref="C22:J22"/>
    <mergeCell ref="C23:J23"/>
    <mergeCell ref="C24:J24"/>
    <mergeCell ref="C25:J25"/>
    <mergeCell ref="C26:J26"/>
    <mergeCell ref="C27:J27"/>
    <mergeCell ref="C28:J28"/>
    <mergeCell ref="C29:J29"/>
    <mergeCell ref="C30:J30"/>
    <mergeCell ref="C31:J31"/>
    <mergeCell ref="C32:J32"/>
    <mergeCell ref="C33:J33"/>
    <mergeCell ref="C34:J34"/>
    <mergeCell ref="C35:J35"/>
    <mergeCell ref="C36:J36"/>
    <mergeCell ref="C37:J37"/>
    <mergeCell ref="C38:J38"/>
    <mergeCell ref="C39:J39"/>
    <mergeCell ref="C40:J40"/>
    <mergeCell ref="C41:J41"/>
    <mergeCell ref="C42:J42"/>
    <mergeCell ref="C43:J43"/>
    <mergeCell ref="C44:J44"/>
    <mergeCell ref="C45:J45"/>
    <mergeCell ref="C46:J46"/>
    <mergeCell ref="C47:J47"/>
    <mergeCell ref="C49:J49"/>
  </mergeCells>
  <headerFooter/>
</worksheet>
</file>

<file path=xl/worksheets/sheet2.xml><?xml version="1.0" encoding="utf-8"?>
<worksheet xmlns:r="http://schemas.openxmlformats.org/officeDocument/2006/relationships" xmlns="http://schemas.openxmlformats.org/spreadsheetml/2006/main">
  <dimension ref="A1:J2905"/>
  <sheetViews>
    <sheetView workbookViewId="0"/>
  </sheetViews>
  <sheetFormatPr defaultRowHeight="15"/>
  <cols>
    <col min="1" max="1" width="42.17607879638672" customWidth="1"/>
    <col min="2" max="2" width="36.35651779174805" customWidth="1"/>
    <col min="3" max="3" width="54.61720657348633" customWidth="1"/>
    <col min="4" max="4" width="9.140625" customWidth="1"/>
    <col min="5" max="5" width="9.140625" customWidth="1"/>
    <col min="6" max="6" width="9.140625" customWidth="1"/>
    <col min="7" max="7" width="9.140625" customWidth="1"/>
    <col min="8" max="8" width="9.140625" customWidth="1"/>
    <col min="9" max="9" width="9.140625" customWidth="1"/>
    <col min="10" max="10" width="25.44171142578125" customWidth="1"/>
  </cols>
  <sheetData>
    <row r="1" s="1" customFormat="1">
      <c r="A1" s="2" t="s">
        <v>0</v>
      </c>
    </row>
    <row r="2"/>
    <row r="3"/>
    <row r="4"/>
    <row r="5" ht="48.879766845703124" customHeight="1">
      <c r="A5" s="9" t="s">
        <v>1</v>
      </c>
    </row>
    <row r="6">
      <c r="A6" s="28" t="s">
        <v>42</v>
      </c>
      <c r="B6" s="4" t="s">
        <v>43</v>
      </c>
    </row>
    <row r="7" ht="19.947476196289063" customHeight="1">
      <c r="A7" s="29" t="str">
        <f>HYPERLINK("#'Ändringshistorik'!C7", "Ändringshistorik: [1] ,[16]")</f>
        <v>Ändringshistorik: [1] ,[16]</v>
      </c>
      <c r="B7" s="39" t="s">
        <v>44</v>
      </c>
      <c r="C7" s="35" t="s">
        <v>45</v>
      </c>
      <c r="D7" s="36" t="s">
        <v>46</v>
      </c>
      <c r="E7" s="37"/>
      <c r="F7" s="37"/>
      <c r="G7" s="37"/>
      <c r="H7" s="37"/>
      <c r="I7" s="43"/>
    </row>
    <row r="8" ht="19.947476196289063" customHeight="1">
      <c r="B8" s="40"/>
      <c r="C8" s="3" t="s">
        <v>47</v>
      </c>
      <c r="D8" s="9" t="s">
        <v>48</v>
      </c>
      <c r="I8" s="44"/>
    </row>
    <row r="9">
      <c r="B9" s="40"/>
      <c r="I9" s="44"/>
    </row>
    <row r="10">
      <c r="B10" s="40"/>
      <c r="C10" s="7" t="s">
        <v>49</v>
      </c>
      <c r="I10" s="44"/>
    </row>
    <row r="11">
      <c r="B11" s="40"/>
      <c r="I11" s="44"/>
    </row>
    <row r="12" ht="19.947476196289063" customHeight="1">
      <c r="B12" s="41" t="s">
        <v>50</v>
      </c>
      <c r="C12" s="33" t="str">
        <f>HYPERLINK("#'Json-dokumentation'!A22", "Element av typen 'Innehåll'")</f>
        <v>Element av typen 'Innehåll'</v>
      </c>
      <c r="D12" s="31" t="s">
        <v>51</v>
      </c>
      <c r="E12" s="30"/>
      <c r="F12" s="30"/>
      <c r="G12" s="30"/>
      <c r="H12" s="30"/>
      <c r="I12" s="45"/>
    </row>
    <row r="13">
      <c r="B13" s="40"/>
      <c r="C13" s="7" t="s">
        <v>49</v>
      </c>
      <c r="I13" s="44"/>
    </row>
    <row r="14">
      <c r="B14" s="40"/>
      <c r="I14" s="44"/>
    </row>
    <row r="15" ht="19.947476196289063" customHeight="1">
      <c r="B15" s="41" t="s">
        <v>52</v>
      </c>
      <c r="C15" s="33" t="str">
        <f>HYPERLINK("#'Json-dokumentation'!A59", "Ett eller flera element av typen 'Vårdtillfälle'")</f>
        <v>Ett eller flera element av typen 'Vårdtillfälle'</v>
      </c>
      <c r="D15" s="31" t="s">
        <v>53</v>
      </c>
      <c r="E15" s="30"/>
      <c r="F15" s="30"/>
      <c r="G15" s="30"/>
      <c r="H15" s="30"/>
      <c r="I15" s="45"/>
    </row>
    <row r="16">
      <c r="B16" s="40"/>
      <c r="C16" s="34" t="s">
        <v>54</v>
      </c>
      <c r="I16" s="44"/>
    </row>
    <row r="17">
      <c r="B17" s="42"/>
      <c r="C17" s="38"/>
      <c r="D17" s="38"/>
      <c r="E17" s="38"/>
      <c r="F17" s="38"/>
      <c r="G17" s="38"/>
      <c r="H17" s="38"/>
      <c r="I17" s="46"/>
    </row>
    <row r="18"/>
    <row r="19"/>
    <row r="20"/>
    <row r="21" ht="19.947476196289063" customHeight="1">
      <c r="A21" s="9" t="s">
        <v>2</v>
      </c>
    </row>
    <row r="22">
      <c r="A22" s="28" t="s">
        <v>55</v>
      </c>
      <c r="B22" s="4" t="s">
        <v>43</v>
      </c>
    </row>
    <row r="23" ht="19.947476196289063" customHeight="1">
      <c r="B23" s="39" t="s">
        <v>56</v>
      </c>
      <c r="C23" s="35" t="s">
        <v>45</v>
      </c>
      <c r="D23" s="36" t="s">
        <v>57</v>
      </c>
      <c r="E23" s="37"/>
      <c r="F23" s="37"/>
      <c r="G23" s="37"/>
      <c r="H23" s="37"/>
      <c r="I23" s="43"/>
    </row>
    <row r="24" ht="19.947476196289063" customHeight="1">
      <c r="B24" s="40"/>
      <c r="C24" s="3" t="s">
        <v>58</v>
      </c>
      <c r="D24" s="9" t="s">
        <v>59</v>
      </c>
      <c r="I24" s="44"/>
    </row>
    <row r="25" ht="19.947476196289063" customHeight="1">
      <c r="B25" s="40"/>
      <c r="C25" s="3" t="s">
        <v>60</v>
      </c>
      <c r="D25" s="9" t="s">
        <v>61</v>
      </c>
      <c r="I25" s="44"/>
    </row>
    <row r="26">
      <c r="B26" s="40"/>
      <c r="I26" s="44"/>
    </row>
    <row r="27">
      <c r="B27" s="40"/>
      <c r="C27" s="7" t="s">
        <v>49</v>
      </c>
      <c r="I27" s="44"/>
    </row>
    <row r="28">
      <c r="B28" s="40"/>
      <c r="I28" s="44"/>
    </row>
    <row r="29" ht="48.879766845703124" customHeight="1">
      <c r="B29" s="41" t="s">
        <v>62</v>
      </c>
      <c r="C29" s="33" t="s">
        <v>63</v>
      </c>
      <c r="D29" s="31" t="s">
        <v>64</v>
      </c>
      <c r="E29" s="30"/>
      <c r="F29" s="30"/>
      <c r="G29" s="30"/>
      <c r="H29" s="30"/>
      <c r="I29" s="45"/>
    </row>
    <row r="30">
      <c r="B30" s="40"/>
      <c r="C30" s="3" t="s">
        <v>65</v>
      </c>
      <c r="I30" s="44"/>
    </row>
    <row r="31">
      <c r="B31" s="40"/>
      <c r="I31" s="44"/>
    </row>
    <row r="32">
      <c r="B32" s="40"/>
      <c r="C32" s="7" t="s">
        <v>49</v>
      </c>
      <c r="I32" s="44"/>
    </row>
    <row r="33">
      <c r="B33" s="40"/>
      <c r="I33" s="44"/>
    </row>
    <row r="34" ht="34.413623046875" customHeight="1">
      <c r="B34" s="41" t="s">
        <v>66</v>
      </c>
      <c r="C34" s="33" t="s">
        <v>67</v>
      </c>
      <c r="D34" s="31" t="s">
        <v>68</v>
      </c>
      <c r="E34" s="30"/>
      <c r="F34" s="30"/>
      <c r="G34" s="30"/>
      <c r="H34" s="30"/>
      <c r="I34" s="45"/>
    </row>
    <row r="35">
      <c r="B35" s="40"/>
      <c r="I35" s="44"/>
    </row>
    <row r="36">
      <c r="B36" s="40"/>
      <c r="C36" s="7" t="s">
        <v>49</v>
      </c>
      <c r="I36" s="44"/>
    </row>
    <row r="37">
      <c r="B37" s="40"/>
      <c r="I37" s="44"/>
    </row>
    <row r="38" ht="164.6089111328125" customHeight="1">
      <c r="B38" s="41" t="s">
        <v>69</v>
      </c>
      <c r="C38" s="33" t="s">
        <v>67</v>
      </c>
      <c r="D38" s="31" t="s">
        <v>70</v>
      </c>
      <c r="E38" s="30"/>
      <c r="F38" s="30"/>
      <c r="G38" s="30"/>
      <c r="H38" s="30"/>
      <c r="I38" s="45"/>
    </row>
    <row r="39">
      <c r="B39" s="40"/>
      <c r="I39" s="44"/>
    </row>
    <row r="40">
      <c r="B40" s="40"/>
      <c r="C40" s="7" t="s">
        <v>49</v>
      </c>
      <c r="I40" s="44"/>
    </row>
    <row r="41">
      <c r="B41" s="40"/>
      <c r="I41" s="44"/>
    </row>
    <row r="42" ht="48.879766845703124" customHeight="1">
      <c r="B42" s="41" t="s">
        <v>71</v>
      </c>
      <c r="C42" s="33" t="s">
        <v>67</v>
      </c>
      <c r="D42" s="31" t="s">
        <v>72</v>
      </c>
      <c r="E42" s="30"/>
      <c r="F42" s="30"/>
      <c r="G42" s="30"/>
      <c r="H42" s="30"/>
      <c r="I42" s="45"/>
    </row>
    <row r="43">
      <c r="B43" s="40"/>
      <c r="I43" s="44"/>
    </row>
    <row r="44">
      <c r="B44" s="40"/>
      <c r="C44" s="7" t="s">
        <v>49</v>
      </c>
      <c r="I44" s="44"/>
    </row>
    <row r="45">
      <c r="B45" s="42"/>
      <c r="C45" s="38"/>
      <c r="D45" s="38"/>
      <c r="E45" s="38"/>
      <c r="F45" s="38"/>
      <c r="G45" s="38"/>
      <c r="H45" s="38"/>
      <c r="I45" s="46"/>
    </row>
    <row r="46"/>
    <row r="47">
      <c r="B47" s="4" t="s">
        <v>73</v>
      </c>
    </row>
    <row r="48" ht="19.947476196289063" customHeight="1">
      <c r="B48" s="49" t="s">
        <v>74</v>
      </c>
      <c r="C48" s="47" t="s">
        <v>75</v>
      </c>
      <c r="D48" s="48"/>
      <c r="E48" s="48"/>
      <c r="F48" s="48"/>
      <c r="G48" s="48"/>
      <c r="H48" s="48"/>
      <c r="I48" s="50"/>
    </row>
    <row r="49"/>
    <row r="50">
      <c r="B50" s="4" t="s">
        <v>76</v>
      </c>
    </row>
    <row r="51" ht="19.947476196289063" customHeight="1">
      <c r="B51" s="53" t="s">
        <v>77</v>
      </c>
      <c r="C51" s="36" t="s">
        <v>78</v>
      </c>
      <c r="D51" s="37"/>
      <c r="E51" s="37"/>
      <c r="F51" s="37"/>
      <c r="G51" s="37"/>
      <c r="H51" s="37"/>
      <c r="I51" s="43"/>
    </row>
    <row r="52" ht="19.947476196289063" customHeight="1">
      <c r="B52" s="54" t="s">
        <v>79</v>
      </c>
      <c r="C52" s="31" t="s">
        <v>80</v>
      </c>
      <c r="D52" s="30"/>
      <c r="I52" s="44"/>
    </row>
    <row r="53" ht="19.947476196289063" customHeight="1">
      <c r="B53" s="54" t="s">
        <v>81</v>
      </c>
      <c r="C53" s="31" t="s">
        <v>82</v>
      </c>
      <c r="D53" s="30"/>
      <c r="I53" s="44"/>
    </row>
    <row r="54" ht="19.947476196289063" customHeight="1">
      <c r="B54" s="55" t="s">
        <v>83</v>
      </c>
      <c r="C54" s="51" t="s">
        <v>84</v>
      </c>
      <c r="D54" s="52"/>
      <c r="E54" s="38"/>
      <c r="F54" s="38"/>
      <c r="G54" s="38"/>
      <c r="H54" s="38"/>
      <c r="I54" s="46"/>
    </row>
    <row r="55"/>
    <row r="56"/>
    <row r="57"/>
    <row r="58" ht="19.947476196289063" customHeight="1">
      <c r="A58" s="9" t="s">
        <v>3</v>
      </c>
    </row>
    <row r="59">
      <c r="A59" s="28" t="s">
        <v>85</v>
      </c>
      <c r="B59" s="4" t="s">
        <v>43</v>
      </c>
    </row>
    <row r="60" ht="19.947476196289063" customHeight="1">
      <c r="B60" s="39" t="s">
        <v>86</v>
      </c>
      <c r="C60" s="56" t="str">
        <f>HYPERLINK("#'Json-dokumentation'!A145", "Element av typen 'PersonData'")</f>
        <v>Element av typen 'PersonData'</v>
      </c>
      <c r="D60" s="36" t="s">
        <v>87</v>
      </c>
      <c r="E60" s="37"/>
      <c r="F60" s="37"/>
      <c r="G60" s="37"/>
      <c r="H60" s="37"/>
      <c r="I60" s="43"/>
    </row>
    <row r="61">
      <c r="B61" s="40"/>
      <c r="C61" s="7" t="s">
        <v>49</v>
      </c>
      <c r="I61" s="44"/>
    </row>
    <row r="62">
      <c r="B62" s="40"/>
      <c r="I62" s="44"/>
    </row>
    <row r="63" ht="19.947476196289063" customHeight="1">
      <c r="B63" s="41" t="s">
        <v>88</v>
      </c>
      <c r="C63" s="33" t="str">
        <f>HYPERLINK("#'Json-dokumentation'!A203", "Element av typen 'VårdData'")</f>
        <v>Element av typen 'VårdData'</v>
      </c>
      <c r="D63" s="31" t="s">
        <v>89</v>
      </c>
      <c r="E63" s="30"/>
      <c r="F63" s="30"/>
      <c r="G63" s="30"/>
      <c r="H63" s="30"/>
      <c r="I63" s="45"/>
      <c r="J63" s="29" t="str">
        <f>HYPERLINK("#'Ändringshistorik'!C15", "Ändringshistorik: [2]")</f>
        <v>Ändringshistorik: [2]</v>
      </c>
    </row>
    <row r="64">
      <c r="B64" s="40"/>
      <c r="C64" s="7" t="s">
        <v>49</v>
      </c>
      <c r="I64" s="44"/>
    </row>
    <row r="65">
      <c r="B65" s="40"/>
      <c r="I65" s="44"/>
    </row>
    <row r="66" ht="77.81205444335937" customHeight="1">
      <c r="B66" s="41" t="s">
        <v>90</v>
      </c>
      <c r="C66" s="33" t="str">
        <f>HYPERLINK("#'Json-dokumentation'!A373", "Ett eller flera element av typen 'PreOperationskoder'")</f>
        <v>Ett eller flera element av typen 'PreOperationskoder'</v>
      </c>
      <c r="D66" s="31" t="s">
        <v>91</v>
      </c>
      <c r="E66" s="30"/>
      <c r="F66" s="30"/>
      <c r="G66" s="30"/>
      <c r="H66" s="30"/>
      <c r="I66" s="45"/>
    </row>
    <row r="67">
      <c r="B67" s="40"/>
      <c r="C67" s="34" t="s">
        <v>54</v>
      </c>
      <c r="I67" s="44"/>
    </row>
    <row r="68">
      <c r="B68" s="40"/>
      <c r="I68" s="44"/>
    </row>
    <row r="69" ht="34.413623046875" customHeight="1">
      <c r="B69" s="41" t="s">
        <v>92</v>
      </c>
      <c r="C69" s="33" t="str">
        <f>HYPERLINK("#'Json-dokumentation'!A394", "Ett eller flera element av typen 'BehandlingsStrategiPre2014'")</f>
        <v>Ett eller flera element av typen 'BehandlingsStrategiPre2014'</v>
      </c>
      <c r="D69" s="31" t="s">
        <v>93</v>
      </c>
      <c r="E69" s="30"/>
      <c r="F69" s="30"/>
      <c r="G69" s="30"/>
      <c r="H69" s="30"/>
      <c r="I69" s="45"/>
    </row>
    <row r="70">
      <c r="B70" s="40"/>
      <c r="C70" s="34" t="s">
        <v>54</v>
      </c>
      <c r="I70" s="44"/>
    </row>
    <row r="71">
      <c r="B71" s="40"/>
      <c r="I71" s="44"/>
    </row>
    <row r="72" ht="92.2781982421875" customHeight="1">
      <c r="B72" s="41" t="s">
        <v>94</v>
      </c>
      <c r="C72" s="33" t="str">
        <f>HYPERLINK("#'Json-dokumentation'!A493", "Ett eller flera element av typen 'BehandlingsStrategi2013'")</f>
        <v>Ett eller flera element av typen 'BehandlingsStrategi2013'</v>
      </c>
      <c r="D72" s="31" t="s">
        <v>95</v>
      </c>
      <c r="E72" s="30"/>
      <c r="F72" s="30"/>
      <c r="G72" s="30"/>
      <c r="H72" s="30"/>
      <c r="I72" s="45"/>
    </row>
    <row r="73">
      <c r="B73" s="40"/>
      <c r="C73" s="34" t="s">
        <v>54</v>
      </c>
      <c r="I73" s="44"/>
    </row>
    <row r="74">
      <c r="B74" s="40"/>
      <c r="I74" s="44"/>
    </row>
    <row r="75" ht="34.413623046875" customHeight="1">
      <c r="B75" s="41" t="s">
        <v>96</v>
      </c>
      <c r="C75" s="33" t="str">
        <f>HYPERLINK("#'Json-dokumentation'!A566", "Element av typen 'SAPS3'")</f>
        <v>Element av typen 'SAPS3'</v>
      </c>
      <c r="D75" s="31" t="s">
        <v>97</v>
      </c>
      <c r="E75" s="30"/>
      <c r="F75" s="30"/>
      <c r="G75" s="30"/>
      <c r="H75" s="30"/>
      <c r="I75" s="45"/>
    </row>
    <row r="76">
      <c r="B76" s="40"/>
      <c r="C76" s="34" t="s">
        <v>54</v>
      </c>
      <c r="I76" s="44"/>
    </row>
    <row r="77">
      <c r="B77" s="40"/>
      <c r="I77" s="44"/>
    </row>
    <row r="78" ht="19.947476196289063" customHeight="1">
      <c r="B78" s="41" t="s">
        <v>98</v>
      </c>
      <c r="C78" s="33" t="str">
        <f>HYPERLINK("#'Json-dokumentation'!A771", "Element av typen 'Higgins'")</f>
        <v>Element av typen 'Higgins'</v>
      </c>
      <c r="D78" s="31" t="s">
        <v>99</v>
      </c>
      <c r="E78" s="30"/>
      <c r="F78" s="30"/>
      <c r="G78" s="30"/>
      <c r="H78" s="30"/>
      <c r="I78" s="45"/>
    </row>
    <row r="79">
      <c r="B79" s="40"/>
      <c r="C79" s="34" t="s">
        <v>54</v>
      </c>
      <c r="I79" s="44"/>
    </row>
    <row r="80">
      <c r="B80" s="40"/>
      <c r="I80" s="44"/>
    </row>
    <row r="81" ht="92.2781982421875" customHeight="1">
      <c r="B81" s="41" t="s">
        <v>100</v>
      </c>
      <c r="C81" s="33" t="str">
        <f>HYPERLINK("#'Json-dokumentation'!A907", "Element av typen 'ClinicalFrailtyScaleData'")</f>
        <v>Element av typen 'ClinicalFrailtyScaleData'</v>
      </c>
      <c r="D81" s="31" t="s">
        <v>101</v>
      </c>
      <c r="E81" s="30"/>
      <c r="F81" s="30"/>
      <c r="G81" s="30"/>
      <c r="H81" s="30"/>
      <c r="I81" s="45"/>
    </row>
    <row r="82">
      <c r="B82" s="40"/>
      <c r="C82" s="34" t="s">
        <v>54</v>
      </c>
      <c r="I82" s="44"/>
    </row>
    <row r="83">
      <c r="B83" s="40"/>
      <c r="I83" s="44"/>
    </row>
    <row r="84" ht="106.7443359375" customHeight="1">
      <c r="B84" s="41" t="s">
        <v>102</v>
      </c>
      <c r="C84" s="33" t="str">
        <f>HYPERLINK("#'Json-dokumentation'!A936", "Element av typen 'PIM2'")</f>
        <v>Element av typen 'PIM2'</v>
      </c>
      <c r="D84" s="31" t="s">
        <v>103</v>
      </c>
      <c r="E84" s="30"/>
      <c r="F84" s="30"/>
      <c r="G84" s="30"/>
      <c r="H84" s="30"/>
      <c r="I84" s="45"/>
    </row>
    <row r="85">
      <c r="B85" s="40"/>
      <c r="C85" s="34" t="s">
        <v>54</v>
      </c>
      <c r="I85" s="44"/>
    </row>
    <row r="86">
      <c r="B86" s="40"/>
      <c r="I86" s="44"/>
    </row>
    <row r="87" ht="48.879766845703124" customHeight="1">
      <c r="B87" s="41" t="s">
        <v>104</v>
      </c>
      <c r="C87" s="33" t="str">
        <f>HYPERLINK("#'Json-dokumentation'!A1034", "Element av typen 'PIM3'")</f>
        <v>Element av typen 'PIM3'</v>
      </c>
      <c r="D87" s="31" t="s">
        <v>105</v>
      </c>
      <c r="E87" s="30"/>
      <c r="F87" s="30"/>
      <c r="G87" s="30"/>
      <c r="H87" s="30"/>
      <c r="I87" s="45"/>
    </row>
    <row r="88">
      <c r="B88" s="40"/>
      <c r="C88" s="34" t="s">
        <v>54</v>
      </c>
      <c r="I88" s="44"/>
    </row>
    <row r="89">
      <c r="B89" s="40"/>
      <c r="I89" s="44"/>
    </row>
    <row r="90" ht="34.413623046875" customHeight="1">
      <c r="B90" s="41" t="s">
        <v>106</v>
      </c>
      <c r="C90" s="33" t="str">
        <f>HYPERLINK("#'Json-dokumentation'!A1150", "Element av typen 'SOFAData'")</f>
        <v>Element av typen 'SOFAData'</v>
      </c>
      <c r="D90" s="31" t="s">
        <v>107</v>
      </c>
      <c r="E90" s="30"/>
      <c r="F90" s="30"/>
      <c r="G90" s="30"/>
      <c r="H90" s="30"/>
      <c r="I90" s="45"/>
    </row>
    <row r="91">
      <c r="B91" s="40"/>
      <c r="C91" s="34" t="s">
        <v>54</v>
      </c>
      <c r="I91" s="44"/>
    </row>
    <row r="92">
      <c r="B92" s="40"/>
      <c r="I92" s="44"/>
    </row>
    <row r="93" ht="34.413623046875" customHeight="1">
      <c r="B93" s="41" t="s">
        <v>108</v>
      </c>
      <c r="C93" s="33" t="str">
        <f>HYPERLINK("#'Json-dokumentation'!A1177", "Element av typen 'Avliden2009'")</f>
        <v>Element av typen 'Avliden2009'</v>
      </c>
      <c r="D93" s="31" t="s">
        <v>109</v>
      </c>
      <c r="E93" s="30"/>
      <c r="F93" s="30"/>
      <c r="G93" s="30"/>
      <c r="H93" s="30"/>
      <c r="I93" s="45"/>
    </row>
    <row r="94">
      <c r="B94" s="40"/>
      <c r="C94" s="34" t="s">
        <v>54</v>
      </c>
      <c r="I94" s="44"/>
    </row>
    <row r="95">
      <c r="B95" s="40"/>
      <c r="I95" s="44"/>
    </row>
    <row r="96" ht="34.413623046875" customHeight="1">
      <c r="B96" s="41" t="s">
        <v>110</v>
      </c>
      <c r="C96" s="33" t="str">
        <f>HYPERLINK("#'Json-dokumentation'!A1266", "Element av typen 'Avliden2016'")</f>
        <v>Element av typen 'Avliden2016'</v>
      </c>
      <c r="D96" s="31" t="s">
        <v>111</v>
      </c>
      <c r="E96" s="30"/>
      <c r="F96" s="30"/>
      <c r="G96" s="30"/>
      <c r="H96" s="30"/>
      <c r="I96" s="45"/>
    </row>
    <row r="97">
      <c r="B97" s="40"/>
      <c r="C97" s="34" t="s">
        <v>54</v>
      </c>
      <c r="I97" s="44"/>
    </row>
    <row r="98">
      <c r="B98" s="40"/>
      <c r="I98" s="44"/>
    </row>
    <row r="99" ht="19.947476196289063" customHeight="1">
      <c r="B99" s="41" t="s">
        <v>112</v>
      </c>
      <c r="C99" s="33" t="str">
        <f>HYPERLINK("#'Json-dokumentation'!A1367", "Element av typen 'Avliden2020'")</f>
        <v>Element av typen 'Avliden2020'</v>
      </c>
      <c r="D99" s="31" t="s">
        <v>113</v>
      </c>
      <c r="E99" s="30"/>
      <c r="F99" s="30"/>
      <c r="G99" s="30"/>
      <c r="H99" s="30"/>
      <c r="I99" s="45"/>
      <c r="J99" s="29" t="str">
        <f>HYPERLINK("#'Ändringshistorik'!C24", "Ändringshistorik: [11] ,[12] ,[13] ,[14]")</f>
        <v>Ändringshistorik: [11] ,[12] ,[13] ,[14]</v>
      </c>
    </row>
    <row r="100">
      <c r="B100" s="40"/>
      <c r="C100" s="34" t="s">
        <v>54</v>
      </c>
      <c r="I100" s="44"/>
    </row>
    <row r="101">
      <c r="B101" s="40"/>
      <c r="I101" s="44"/>
    </row>
    <row r="102" ht="92.2781982421875" customHeight="1">
      <c r="B102" s="41" t="s">
        <v>114</v>
      </c>
      <c r="C102" s="33" t="str">
        <f>HYPERLINK("#'Json-dokumentation'!A1552", "Element av typen 'ViktOchLängd'")</f>
        <v>Element av typen 'ViktOchLängd'</v>
      </c>
      <c r="D102" s="31" t="s">
        <v>115</v>
      </c>
      <c r="E102" s="30"/>
      <c r="F102" s="30"/>
      <c r="G102" s="30"/>
      <c r="H102" s="30"/>
      <c r="I102" s="45"/>
    </row>
    <row r="103">
      <c r="B103" s="40"/>
      <c r="C103" s="34" t="s">
        <v>54</v>
      </c>
      <c r="I103" s="44"/>
    </row>
    <row r="104">
      <c r="B104" s="40"/>
      <c r="I104" s="44"/>
    </row>
    <row r="105" ht="77.81205444335937" customHeight="1">
      <c r="B105" s="41" t="s">
        <v>116</v>
      </c>
      <c r="C105" s="33" t="str">
        <f>HYPERLINK("#'Json-dokumentation'!A1591", "Ett eller flera element av typen 'Komplikation2012'")</f>
        <v>Ett eller flera element av typen 'Komplikation2012'</v>
      </c>
      <c r="D105" s="31" t="s">
        <v>117</v>
      </c>
      <c r="E105" s="30"/>
      <c r="F105" s="30"/>
      <c r="G105" s="30"/>
      <c r="H105" s="30"/>
      <c r="I105" s="45"/>
    </row>
    <row r="106">
      <c r="B106" s="40"/>
      <c r="C106" s="34" t="s">
        <v>54</v>
      </c>
      <c r="I106" s="44"/>
    </row>
    <row r="107">
      <c r="B107" s="40"/>
      <c r="I107" s="44"/>
    </row>
    <row r="108" ht="106.7443359375" customHeight="1">
      <c r="B108" s="41" t="s">
        <v>118</v>
      </c>
      <c r="C108" s="33" t="str">
        <f>HYPERLINK("#'Json-dokumentation'!A1621", "Ett eller flera element av typen 'VTS5'")</f>
        <v>Ett eller flera element av typen 'VTS5'</v>
      </c>
      <c r="D108" s="31" t="s">
        <v>119</v>
      </c>
      <c r="E108" s="30"/>
      <c r="F108" s="30"/>
      <c r="G108" s="30"/>
      <c r="H108" s="30"/>
      <c r="I108" s="45"/>
    </row>
    <row r="109">
      <c r="B109" s="40"/>
      <c r="C109" s="34" t="s">
        <v>54</v>
      </c>
      <c r="I109" s="44"/>
    </row>
    <row r="110">
      <c r="B110" s="40"/>
      <c r="I110" s="44"/>
    </row>
    <row r="111" ht="92.2781982421875" customHeight="1">
      <c r="B111" s="41" t="s">
        <v>120</v>
      </c>
      <c r="C111" s="33" t="str">
        <f>HYPERLINK("#'Json-dokumentation'!A1718", "Ett eller flera element av typen 'VTS2014'")</f>
        <v>Ett eller flera element av typen 'VTS2014'</v>
      </c>
      <c r="D111" s="31" t="s">
        <v>121</v>
      </c>
      <c r="E111" s="30"/>
      <c r="F111" s="30"/>
      <c r="G111" s="30"/>
      <c r="H111" s="30"/>
      <c r="I111" s="45"/>
    </row>
    <row r="112">
      <c r="B112" s="40"/>
      <c r="C112" s="34" t="s">
        <v>54</v>
      </c>
      <c r="I112" s="44"/>
    </row>
    <row r="113">
      <c r="B113" s="40"/>
      <c r="I113" s="44"/>
    </row>
    <row r="114" ht="34.413623046875" customHeight="1">
      <c r="B114" s="41" t="s">
        <v>122</v>
      </c>
      <c r="C114" s="33" t="str">
        <f>HYPERLINK("#'Json-dokumentation'!A1810", "Ett eller flera element av typen 'NEMS'")</f>
        <v>Ett eller flera element av typen 'NEMS'</v>
      </c>
      <c r="D114" s="31" t="s">
        <v>123</v>
      </c>
      <c r="E114" s="30"/>
      <c r="F114" s="30"/>
      <c r="G114" s="30"/>
      <c r="H114" s="30"/>
      <c r="I114" s="45"/>
    </row>
    <row r="115">
      <c r="B115" s="40"/>
      <c r="C115" s="34" t="s">
        <v>54</v>
      </c>
      <c r="I115" s="44"/>
    </row>
    <row r="116">
      <c r="B116" s="40"/>
      <c r="I116" s="44"/>
    </row>
    <row r="117" ht="135.67662353515624" customHeight="1">
      <c r="B117" s="41" t="s">
        <v>124</v>
      </c>
      <c r="C117" s="33" t="str">
        <f>HYPERLINK("#'Json-dokumentation'!A1872", "Ett eller flera element av typen 'Åtgärd'")</f>
        <v>Ett eller flera element av typen 'Åtgärd'</v>
      </c>
      <c r="D117" s="31" t="s">
        <v>125</v>
      </c>
      <c r="E117" s="30"/>
      <c r="F117" s="30"/>
      <c r="G117" s="30"/>
      <c r="H117" s="30"/>
      <c r="I117" s="45"/>
    </row>
    <row r="118">
      <c r="B118" s="40"/>
      <c r="C118" s="34" t="s">
        <v>54</v>
      </c>
      <c r="I118" s="44"/>
    </row>
    <row r="119">
      <c r="B119" s="40"/>
      <c r="I119" s="44"/>
    </row>
    <row r="120" ht="135.67662353515624" customHeight="1">
      <c r="B120" s="41" t="s">
        <v>126</v>
      </c>
      <c r="C120" s="33" t="str">
        <f>HYPERLINK("#'Json-dokumentation'!A1915", "Ett eller flera element av typen 'DiagnosKod'")</f>
        <v>Ett eller flera element av typen 'DiagnosKod'</v>
      </c>
      <c r="D120" s="31" t="s">
        <v>24</v>
      </c>
      <c r="E120" s="30"/>
      <c r="F120" s="30"/>
      <c r="G120" s="30"/>
      <c r="H120" s="30"/>
      <c r="I120" s="45"/>
    </row>
    <row r="121">
      <c r="B121" s="40"/>
      <c r="C121" s="34" t="s">
        <v>54</v>
      </c>
      <c r="I121" s="44"/>
    </row>
    <row r="122">
      <c r="B122" s="40"/>
      <c r="I122" s="44"/>
    </row>
    <row r="123" ht="19.947476196289063" customHeight="1">
      <c r="B123" s="41" t="s">
        <v>127</v>
      </c>
      <c r="C123" s="33" t="str">
        <f>HYPERLINK("#'Json-dokumentation'!A1938", "Ett eller flera element av typen 'Sederingsmål'")</f>
        <v>Ett eller flera element av typen 'Sederingsmål'</v>
      </c>
      <c r="D123" s="31" t="s">
        <v>128</v>
      </c>
      <c r="E123" s="30"/>
      <c r="F123" s="30"/>
      <c r="G123" s="30"/>
      <c r="H123" s="30"/>
      <c r="I123" s="45"/>
    </row>
    <row r="124">
      <c r="B124" s="40"/>
      <c r="C124" s="34" t="s">
        <v>54</v>
      </c>
      <c r="I124" s="44"/>
    </row>
    <row r="125">
      <c r="B125" s="40"/>
      <c r="I125" s="44"/>
    </row>
    <row r="126" ht="19.947476196289063" customHeight="1">
      <c r="B126" s="41" t="s">
        <v>129</v>
      </c>
      <c r="C126" s="33" t="str">
        <f>HYPERLINK("#'Json-dokumentation'!A1982", "Ett eller flera element av typen 'OmvårdnadSmärta'")</f>
        <v>Ett eller flera element av typen 'OmvårdnadSmärta'</v>
      </c>
      <c r="D126" s="31" t="s">
        <v>130</v>
      </c>
      <c r="E126" s="30"/>
      <c r="F126" s="30"/>
      <c r="G126" s="30"/>
      <c r="H126" s="30"/>
      <c r="I126" s="45"/>
      <c r="J126" s="29" t="str">
        <f>HYPERLINK("#'Ändringshistorik'!C8", "Ändringshistorik: [17]")</f>
        <v>Ändringshistorik: [17]</v>
      </c>
    </row>
    <row r="127">
      <c r="B127" s="40"/>
      <c r="C127" s="34" t="s">
        <v>54</v>
      </c>
      <c r="I127" s="44"/>
    </row>
    <row r="128">
      <c r="B128" s="40"/>
      <c r="I128" s="44"/>
    </row>
    <row r="129" ht="19.947476196289063" customHeight="1">
      <c r="B129" s="41" t="s">
        <v>131</v>
      </c>
      <c r="C129" s="33" t="str">
        <f>HYPERLINK("#'Json-dokumentation'!A2072", "Ett eller flera element av typen 'OmvårdnadSedering'")</f>
        <v>Ett eller flera element av typen 'OmvårdnadSedering'</v>
      </c>
      <c r="D129" s="31" t="s">
        <v>132</v>
      </c>
      <c r="E129" s="30"/>
      <c r="F129" s="30"/>
      <c r="G129" s="30"/>
      <c r="H129" s="30"/>
      <c r="I129" s="45"/>
      <c r="J129" s="29" t="str">
        <f>HYPERLINK("#'Ändringshistorik'!C9", "Ändringshistorik: [18]")</f>
        <v>Ändringshistorik: [18]</v>
      </c>
    </row>
    <row r="130">
      <c r="B130" s="40"/>
      <c r="C130" s="34" t="s">
        <v>54</v>
      </c>
      <c r="I130" s="44"/>
    </row>
    <row r="131">
      <c r="B131" s="40"/>
      <c r="I131" s="44"/>
    </row>
    <row r="132" ht="19.947476196289063" customHeight="1">
      <c r="B132" s="41" t="s">
        <v>133</v>
      </c>
      <c r="C132" s="33" t="str">
        <f>HYPERLINK("#'Json-dokumentation'!A2182", "Ett eller flera element av typen 'OmvårdnadDelirium'")</f>
        <v>Ett eller flera element av typen 'OmvårdnadDelirium'</v>
      </c>
      <c r="D132" s="31" t="s">
        <v>134</v>
      </c>
      <c r="E132" s="30"/>
      <c r="F132" s="30"/>
      <c r="G132" s="30"/>
      <c r="H132" s="30"/>
      <c r="I132" s="45"/>
      <c r="J132" s="29" t="str">
        <f>HYPERLINK("#'Ändringshistorik'!C10", "Ändringshistorik: [19]")</f>
        <v>Ändringshistorik: [19]</v>
      </c>
    </row>
    <row r="133">
      <c r="B133" s="40"/>
      <c r="C133" s="34" t="s">
        <v>54</v>
      </c>
      <c r="I133" s="44"/>
    </row>
    <row r="134">
      <c r="B134" s="42"/>
      <c r="C134" s="38"/>
      <c r="D134" s="38"/>
      <c r="E134" s="38"/>
      <c r="F134" s="38"/>
      <c r="G134" s="38"/>
      <c r="H134" s="38"/>
      <c r="I134" s="46"/>
    </row>
    <row r="135"/>
    <row r="136">
      <c r="B136" s="4" t="s">
        <v>76</v>
      </c>
    </row>
    <row r="137" ht="19.947476196289063" customHeight="1">
      <c r="B137" s="53" t="s">
        <v>135</v>
      </c>
      <c r="C137" s="36" t="s">
        <v>136</v>
      </c>
      <c r="D137" s="37"/>
      <c r="E137" s="37"/>
      <c r="F137" s="37"/>
      <c r="G137" s="37"/>
      <c r="H137" s="37"/>
      <c r="I137" s="43"/>
    </row>
    <row r="138" ht="19.947476196289063" customHeight="1">
      <c r="B138" s="54" t="s">
        <v>137</v>
      </c>
      <c r="C138" s="31" t="s">
        <v>138</v>
      </c>
      <c r="D138" s="30"/>
      <c r="I138" s="44"/>
    </row>
    <row r="139" ht="19.947476196289063" customHeight="1">
      <c r="B139" s="54" t="s">
        <v>139</v>
      </c>
      <c r="C139" s="31" t="s">
        <v>140</v>
      </c>
      <c r="D139" s="30"/>
      <c r="I139" s="44"/>
    </row>
    <row r="140" ht="19.947476196289063" customHeight="1">
      <c r="B140" s="55" t="s">
        <v>141</v>
      </c>
      <c r="C140" s="51" t="s">
        <v>142</v>
      </c>
      <c r="D140" s="52"/>
      <c r="E140" s="38"/>
      <c r="F140" s="38"/>
      <c r="G140" s="38"/>
      <c r="H140" s="38"/>
      <c r="I140" s="46"/>
    </row>
    <row r="141"/>
    <row r="142"/>
    <row r="143"/>
    <row r="144" ht="19.947476196289063" customHeight="1">
      <c r="A144" s="9" t="s">
        <v>4</v>
      </c>
    </row>
    <row r="145">
      <c r="A145" s="28" t="s">
        <v>143</v>
      </c>
      <c r="B145" s="4" t="s">
        <v>43</v>
      </c>
    </row>
    <row r="146" ht="92.2781982421875" customHeight="1">
      <c r="B146" s="39" t="s">
        <v>144</v>
      </c>
      <c r="C146" s="35" t="s">
        <v>45</v>
      </c>
      <c r="D146" s="36" t="s">
        <v>145</v>
      </c>
      <c r="E146" s="37"/>
      <c r="F146" s="37"/>
      <c r="G146" s="37"/>
      <c r="H146" s="37"/>
      <c r="I146" s="43"/>
    </row>
    <row r="147" ht="19.947476196289063" customHeight="1">
      <c r="B147" s="40"/>
      <c r="C147" s="3" t="s">
        <v>146</v>
      </c>
      <c r="D147" s="9" t="s">
        <v>147</v>
      </c>
      <c r="I147" s="44"/>
    </row>
    <row r="148" ht="19.947476196289063" customHeight="1">
      <c r="B148" s="40"/>
      <c r="C148" s="3" t="s">
        <v>148</v>
      </c>
      <c r="D148" s="9" t="s">
        <v>149</v>
      </c>
      <c r="I148" s="44"/>
    </row>
    <row r="149" ht="19.947476196289063" customHeight="1">
      <c r="B149" s="40"/>
      <c r="C149" s="3" t="s">
        <v>150</v>
      </c>
      <c r="D149" s="9" t="s">
        <v>151</v>
      </c>
      <c r="I149" s="44"/>
    </row>
    <row r="150" ht="19.947476196289063" customHeight="1">
      <c r="B150" s="40"/>
      <c r="C150" s="3" t="s">
        <v>152</v>
      </c>
      <c r="D150" s="9" t="s">
        <v>153</v>
      </c>
      <c r="I150" s="44"/>
    </row>
    <row r="151">
      <c r="B151" s="40"/>
      <c r="I151" s="44"/>
    </row>
    <row r="152">
      <c r="B152" s="40"/>
      <c r="C152" s="7" t="s">
        <v>49</v>
      </c>
      <c r="I152" s="44"/>
    </row>
    <row r="153">
      <c r="B153" s="40"/>
      <c r="I153" s="44"/>
    </row>
    <row r="154" ht="77.81205444335937" customHeight="1">
      <c r="B154" s="41" t="s">
        <v>154</v>
      </c>
      <c r="C154" s="33" t="s">
        <v>63</v>
      </c>
      <c r="D154" s="31" t="s">
        <v>155</v>
      </c>
      <c r="E154" s="30"/>
      <c r="F154" s="30"/>
      <c r="G154" s="30"/>
      <c r="H154" s="30"/>
      <c r="I154" s="45"/>
    </row>
    <row r="155">
      <c r="B155" s="40"/>
      <c r="C155" s="3" t="s">
        <v>156</v>
      </c>
      <c r="I155" s="44"/>
    </row>
    <row r="156">
      <c r="B156" s="40"/>
      <c r="I156" s="44"/>
    </row>
    <row r="157">
      <c r="B157" s="40"/>
      <c r="C157" s="7" t="s">
        <v>49</v>
      </c>
      <c r="I157" s="44"/>
    </row>
    <row r="158">
      <c r="B158" s="40"/>
      <c r="I158" s="44"/>
    </row>
    <row r="159" ht="150.1427734375" customHeight="1">
      <c r="B159" s="41" t="s">
        <v>157</v>
      </c>
      <c r="C159" s="32" t="s">
        <v>45</v>
      </c>
      <c r="D159" s="31" t="s">
        <v>158</v>
      </c>
      <c r="E159" s="30"/>
      <c r="F159" s="30"/>
      <c r="G159" s="30"/>
      <c r="H159" s="30"/>
      <c r="I159" s="45"/>
    </row>
    <row r="160" ht="19.947476196289063" customHeight="1">
      <c r="B160" s="40"/>
      <c r="C160" s="3" t="s">
        <v>159</v>
      </c>
      <c r="D160" s="9" t="s">
        <v>160</v>
      </c>
      <c r="I160" s="44"/>
    </row>
    <row r="161" ht="19.947476196289063" customHeight="1">
      <c r="B161" s="40"/>
      <c r="C161" s="3" t="s">
        <v>161</v>
      </c>
      <c r="D161" s="9" t="s">
        <v>162</v>
      </c>
      <c r="I161" s="44"/>
    </row>
    <row r="162" ht="34.413623046875" customHeight="1">
      <c r="B162" s="40"/>
      <c r="C162" s="3" t="s">
        <v>163</v>
      </c>
      <c r="D162" s="9" t="s">
        <v>164</v>
      </c>
      <c r="I162" s="44"/>
    </row>
    <row r="163">
      <c r="B163" s="40"/>
      <c r="I163" s="44"/>
    </row>
    <row r="164">
      <c r="B164" s="40"/>
      <c r="C164" s="34" t="s">
        <v>54</v>
      </c>
      <c r="I164" s="44"/>
    </row>
    <row r="165">
      <c r="B165" s="40"/>
      <c r="I165" s="44"/>
    </row>
    <row r="166" ht="77.81205444335937" customHeight="1">
      <c r="B166" s="41" t="s">
        <v>165</v>
      </c>
      <c r="C166" s="33" t="s">
        <v>67</v>
      </c>
      <c r="D166" s="31" t="s">
        <v>166</v>
      </c>
      <c r="E166" s="30"/>
      <c r="F166" s="30"/>
      <c r="G166" s="30"/>
      <c r="H166" s="30"/>
      <c r="I166" s="45"/>
    </row>
    <row r="167">
      <c r="B167" s="40"/>
      <c r="I167" s="44"/>
    </row>
    <row r="168">
      <c r="B168" s="40"/>
      <c r="C168" s="34" t="s">
        <v>54</v>
      </c>
      <c r="I168" s="44"/>
    </row>
    <row r="169">
      <c r="B169" s="40"/>
      <c r="I169" s="44"/>
    </row>
    <row r="170" ht="77.81205444335937" customHeight="1">
      <c r="B170" s="41" t="s">
        <v>167</v>
      </c>
      <c r="C170" s="33" t="s">
        <v>168</v>
      </c>
      <c r="D170" s="31" t="s">
        <v>169</v>
      </c>
      <c r="E170" s="30"/>
      <c r="F170" s="30"/>
      <c r="G170" s="30"/>
      <c r="H170" s="30"/>
      <c r="I170" s="45"/>
    </row>
    <row r="171">
      <c r="B171" s="40"/>
      <c r="C171" s="3" t="s">
        <v>170</v>
      </c>
      <c r="I171" s="44"/>
    </row>
    <row r="172">
      <c r="B172" s="40"/>
      <c r="I172" s="44"/>
    </row>
    <row r="173">
      <c r="B173" s="40"/>
      <c r="C173" s="7" t="s">
        <v>49</v>
      </c>
      <c r="I173" s="44"/>
    </row>
    <row r="174">
      <c r="B174" s="40"/>
      <c r="I174" s="44"/>
    </row>
    <row r="175" ht="92.2781982421875" customHeight="1">
      <c r="B175" s="41" t="s">
        <v>171</v>
      </c>
      <c r="C175" s="33" t="s">
        <v>168</v>
      </c>
      <c r="D175" s="31" t="s">
        <v>172</v>
      </c>
      <c r="E175" s="30"/>
      <c r="F175" s="30"/>
      <c r="G175" s="30"/>
      <c r="H175" s="30"/>
      <c r="I175" s="45"/>
    </row>
    <row r="176">
      <c r="B176" s="40"/>
      <c r="C176" s="3" t="s">
        <v>173</v>
      </c>
      <c r="I176" s="44"/>
    </row>
    <row r="177">
      <c r="B177" s="40"/>
      <c r="I177" s="44"/>
    </row>
    <row r="178">
      <c r="B178" s="40"/>
      <c r="C178" s="34" t="s">
        <v>54</v>
      </c>
      <c r="I178" s="44"/>
    </row>
    <row r="179">
      <c r="B179" s="40"/>
      <c r="I179" s="44"/>
    </row>
    <row r="180" ht="19.947476196289063" customHeight="1">
      <c r="B180" s="41" t="s">
        <v>174</v>
      </c>
      <c r="C180" s="33" t="s">
        <v>168</v>
      </c>
      <c r="D180" s="31" t="s">
        <v>175</v>
      </c>
      <c r="E180" s="30"/>
      <c r="F180" s="30"/>
      <c r="G180" s="30"/>
      <c r="H180" s="30"/>
      <c r="I180" s="45"/>
    </row>
    <row r="181">
      <c r="B181" s="40"/>
      <c r="C181" s="3" t="s">
        <v>176</v>
      </c>
      <c r="I181" s="44"/>
    </row>
    <row r="182">
      <c r="B182" s="40"/>
      <c r="I182" s="44"/>
    </row>
    <row r="183">
      <c r="B183" s="40"/>
      <c r="C183" s="34" t="s">
        <v>54</v>
      </c>
      <c r="I183" s="44"/>
    </row>
    <row r="184">
      <c r="B184" s="42"/>
      <c r="C184" s="38"/>
      <c r="D184" s="38"/>
      <c r="E184" s="38"/>
      <c r="F184" s="38"/>
      <c r="G184" s="38"/>
      <c r="H184" s="38"/>
      <c r="I184" s="46"/>
    </row>
    <row r="185"/>
    <row r="186">
      <c r="B186" s="4" t="s">
        <v>73</v>
      </c>
    </row>
    <row r="187" ht="19.947476196289063" customHeight="1">
      <c r="B187" s="53" t="s">
        <v>177</v>
      </c>
      <c r="C187" s="36" t="s">
        <v>178</v>
      </c>
      <c r="D187" s="37"/>
      <c r="E187" s="37"/>
      <c r="F187" s="37"/>
      <c r="G187" s="37"/>
      <c r="H187" s="37"/>
      <c r="I187" s="43"/>
    </row>
    <row r="188" ht="19.947476196289063" customHeight="1">
      <c r="B188" s="54" t="s">
        <v>179</v>
      </c>
      <c r="C188" s="31" t="s">
        <v>180</v>
      </c>
      <c r="D188" s="30"/>
      <c r="I188" s="44"/>
    </row>
    <row r="189" ht="19.947476196289063" customHeight="1">
      <c r="B189" s="55" t="s">
        <v>181</v>
      </c>
      <c r="C189" s="51" t="s">
        <v>182</v>
      </c>
      <c r="D189" s="52"/>
      <c r="E189" s="38"/>
      <c r="F189" s="38"/>
      <c r="G189" s="38"/>
      <c r="H189" s="38"/>
      <c r="I189" s="46"/>
    </row>
    <row r="190"/>
    <row r="191">
      <c r="B191" s="4" t="s">
        <v>76</v>
      </c>
    </row>
    <row r="192" ht="92.2781982421875" customHeight="1">
      <c r="B192" s="53" t="s">
        <v>183</v>
      </c>
      <c r="C192" s="36" t="s">
        <v>184</v>
      </c>
      <c r="D192" s="37"/>
      <c r="E192" s="37"/>
      <c r="F192" s="37"/>
      <c r="G192" s="37"/>
      <c r="H192" s="37"/>
      <c r="I192" s="43"/>
    </row>
    <row r="193" ht="19.947476196289063" customHeight="1">
      <c r="B193" s="54" t="s">
        <v>185</v>
      </c>
      <c r="C193" s="31" t="s">
        <v>186</v>
      </c>
      <c r="D193" s="30"/>
      <c r="I193" s="44"/>
    </row>
    <row r="194" ht="19.947476196289063" customHeight="1">
      <c r="B194" s="54" t="s">
        <v>187</v>
      </c>
      <c r="C194" s="31" t="s">
        <v>188</v>
      </c>
      <c r="D194" s="30"/>
      <c r="I194" s="44"/>
    </row>
    <row r="195" ht="34.413623046875" customHeight="1">
      <c r="B195" s="54" t="s">
        <v>189</v>
      </c>
      <c r="C195" s="31" t="s">
        <v>190</v>
      </c>
      <c r="D195" s="30"/>
      <c r="I195" s="44"/>
    </row>
    <row r="196" ht="19.947476196289063" customHeight="1">
      <c r="B196" s="54" t="s">
        <v>191</v>
      </c>
      <c r="C196" s="31" t="s">
        <v>192</v>
      </c>
      <c r="D196" s="30"/>
      <c r="I196" s="44"/>
    </row>
    <row r="197" ht="19.947476196289063" customHeight="1">
      <c r="B197" s="54" t="s">
        <v>193</v>
      </c>
      <c r="C197" s="31" t="s">
        <v>194</v>
      </c>
      <c r="D197" s="30"/>
      <c r="I197" s="44"/>
    </row>
    <row r="198" ht="34.413623046875" customHeight="1">
      <c r="B198" s="55" t="s">
        <v>195</v>
      </c>
      <c r="C198" s="51" t="s">
        <v>196</v>
      </c>
      <c r="D198" s="52"/>
      <c r="E198" s="38"/>
      <c r="F198" s="38"/>
      <c r="G198" s="38"/>
      <c r="H198" s="38"/>
      <c r="I198" s="46"/>
    </row>
    <row r="199"/>
    <row r="200"/>
    <row r="201"/>
    <row r="202" ht="19.947476196289063" customHeight="1">
      <c r="A202" s="9" t="s">
        <v>5</v>
      </c>
    </row>
    <row r="203">
      <c r="A203" s="28" t="s">
        <v>197</v>
      </c>
      <c r="B203" s="4" t="s">
        <v>43</v>
      </c>
      <c r="J203" s="29" t="str">
        <f>HYPERLINK("#'Ändringshistorik'!C15", "Ändringshistorik: [2]")</f>
        <v>Ändringshistorik: [2]</v>
      </c>
    </row>
    <row r="204" ht="19.947477722167967" customHeight="1">
      <c r="B204" s="39" t="s">
        <v>198</v>
      </c>
      <c r="C204" s="56" t="s">
        <v>67</v>
      </c>
      <c r="D204" s="36" t="s">
        <v>199</v>
      </c>
      <c r="E204" s="37"/>
      <c r="F204" s="37"/>
      <c r="G204" s="37"/>
      <c r="H204" s="37"/>
      <c r="I204" s="43"/>
    </row>
    <row r="205">
      <c r="B205" s="40"/>
      <c r="I205" s="44"/>
    </row>
    <row r="206">
      <c r="B206" s="40"/>
      <c r="C206" s="7" t="s">
        <v>49</v>
      </c>
      <c r="I206" s="44"/>
    </row>
    <row r="207">
      <c r="B207" s="40"/>
      <c r="I207" s="44"/>
    </row>
    <row r="208" ht="48.879766845703124" customHeight="1">
      <c r="B208" s="41" t="s">
        <v>200</v>
      </c>
      <c r="C208" s="33" t="s">
        <v>67</v>
      </c>
      <c r="D208" s="31" t="s">
        <v>201</v>
      </c>
      <c r="E208" s="30"/>
      <c r="F208" s="30"/>
      <c r="G208" s="30"/>
      <c r="H208" s="30"/>
      <c r="I208" s="45"/>
    </row>
    <row r="209">
      <c r="B209" s="40"/>
      <c r="I209" s="44"/>
    </row>
    <row r="210">
      <c r="B210" s="40"/>
      <c r="C210" s="34" t="s">
        <v>54</v>
      </c>
      <c r="I210" s="44"/>
    </row>
    <row r="211">
      <c r="B211" s="40"/>
      <c r="I211" s="44"/>
    </row>
    <row r="212" ht="48.879766845703124" customHeight="1">
      <c r="B212" s="41" t="s">
        <v>202</v>
      </c>
      <c r="C212" s="33" t="s">
        <v>67</v>
      </c>
      <c r="D212" s="31" t="s">
        <v>203</v>
      </c>
      <c r="E212" s="30"/>
      <c r="F212" s="30"/>
      <c r="G212" s="30"/>
      <c r="H212" s="30"/>
      <c r="I212" s="45"/>
    </row>
    <row r="213">
      <c r="B213" s="40"/>
      <c r="I213" s="44"/>
    </row>
    <row r="214">
      <c r="B214" s="40"/>
      <c r="C214" s="34" t="s">
        <v>54</v>
      </c>
      <c r="I214" s="44"/>
    </row>
    <row r="215">
      <c r="B215" s="40"/>
      <c r="I215" s="44"/>
    </row>
    <row r="216" ht="208.0073486328125" customHeight="1">
      <c r="B216" s="41" t="s">
        <v>204</v>
      </c>
      <c r="C216" s="33" t="s">
        <v>63</v>
      </c>
      <c r="D216" s="31" t="s">
        <v>205</v>
      </c>
      <c r="E216" s="30"/>
      <c r="F216" s="30"/>
      <c r="G216" s="30"/>
      <c r="H216" s="30"/>
      <c r="I216" s="45"/>
    </row>
    <row r="217">
      <c r="B217" s="40"/>
      <c r="C217" s="3" t="s">
        <v>156</v>
      </c>
      <c r="I217" s="44"/>
    </row>
    <row r="218">
      <c r="B218" s="40"/>
      <c r="I218" s="44"/>
    </row>
    <row r="219">
      <c r="B219" s="40"/>
      <c r="C219" s="7" t="s">
        <v>49</v>
      </c>
      <c r="I219" s="44"/>
    </row>
    <row r="220">
      <c r="B220" s="40"/>
      <c r="I220" s="44"/>
    </row>
    <row r="221" ht="19.947476196289063" customHeight="1">
      <c r="B221" s="41" t="s">
        <v>206</v>
      </c>
      <c r="C221" s="32" t="s">
        <v>45</v>
      </c>
      <c r="D221" s="31" t="s">
        <v>207</v>
      </c>
      <c r="E221" s="30"/>
      <c r="F221" s="30"/>
      <c r="G221" s="30"/>
      <c r="H221" s="30"/>
      <c r="I221" s="45"/>
    </row>
    <row r="222" ht="19.947476196289063" customHeight="1">
      <c r="B222" s="40"/>
      <c r="C222" s="3" t="s">
        <v>208</v>
      </c>
      <c r="D222" s="9" t="s">
        <v>209</v>
      </c>
      <c r="I222" s="44"/>
    </row>
    <row r="223" ht="19.947476196289063" customHeight="1">
      <c r="B223" s="40"/>
      <c r="C223" s="3" t="s">
        <v>210</v>
      </c>
      <c r="D223" s="9" t="s">
        <v>211</v>
      </c>
      <c r="I223" s="44"/>
    </row>
    <row r="224" ht="19.947476196289063" customHeight="1">
      <c r="B224" s="40"/>
      <c r="C224" s="3" t="s">
        <v>212</v>
      </c>
      <c r="D224" s="9" t="s">
        <v>213</v>
      </c>
      <c r="I224" s="44"/>
    </row>
    <row r="225" ht="19.947476196289063" customHeight="1">
      <c r="B225" s="40"/>
      <c r="C225" s="3" t="s">
        <v>214</v>
      </c>
      <c r="D225" s="9" t="s">
        <v>215</v>
      </c>
      <c r="I225" s="44"/>
    </row>
    <row r="226" ht="19.947476196289063" customHeight="1">
      <c r="B226" s="40"/>
      <c r="C226" s="3" t="s">
        <v>216</v>
      </c>
      <c r="D226" s="9" t="s">
        <v>217</v>
      </c>
      <c r="I226" s="44"/>
    </row>
    <row r="227" ht="19.947476196289063" customHeight="1">
      <c r="B227" s="40"/>
      <c r="C227" s="3" t="s">
        <v>218</v>
      </c>
      <c r="D227" s="9" t="s">
        <v>219</v>
      </c>
      <c r="I227" s="44"/>
    </row>
    <row r="228">
      <c r="B228" s="40"/>
      <c r="I228" s="44"/>
    </row>
    <row r="229">
      <c r="B229" s="40"/>
      <c r="C229" s="7" t="s">
        <v>49</v>
      </c>
      <c r="I229" s="44"/>
    </row>
    <row r="230">
      <c r="B230" s="40"/>
      <c r="I230" s="44"/>
    </row>
    <row r="231" ht="19.947476196289063" customHeight="1">
      <c r="B231" s="41" t="s">
        <v>220</v>
      </c>
      <c r="C231" s="32" t="s">
        <v>45</v>
      </c>
      <c r="D231" s="31" t="s">
        <v>221</v>
      </c>
      <c r="E231" s="30"/>
      <c r="F231" s="30"/>
      <c r="G231" s="30"/>
      <c r="H231" s="30"/>
      <c r="I231" s="45"/>
    </row>
    <row r="232" ht="19.947476196289063" customHeight="1">
      <c r="B232" s="40"/>
      <c r="C232" s="3" t="s">
        <v>222</v>
      </c>
      <c r="D232" s="9" t="s">
        <v>223</v>
      </c>
      <c r="I232" s="44"/>
    </row>
    <row r="233" ht="19.947476196289063" customHeight="1">
      <c r="B233" s="40"/>
      <c r="C233" s="3" t="s">
        <v>224</v>
      </c>
      <c r="D233" s="9" t="s">
        <v>225</v>
      </c>
      <c r="I233" s="44"/>
    </row>
    <row r="234" ht="19.947476196289063" customHeight="1">
      <c r="B234" s="40"/>
      <c r="C234" s="3" t="s">
        <v>226</v>
      </c>
      <c r="D234" s="9" t="s">
        <v>227</v>
      </c>
      <c r="I234" s="44"/>
    </row>
    <row r="235" ht="19.947476196289063" customHeight="1">
      <c r="B235" s="40"/>
      <c r="C235" s="3" t="s">
        <v>228</v>
      </c>
      <c r="D235" s="9" t="s">
        <v>229</v>
      </c>
      <c r="I235" s="44"/>
    </row>
    <row r="236" ht="19.947476196289063" customHeight="1">
      <c r="B236" s="40"/>
      <c r="C236" s="3" t="s">
        <v>230</v>
      </c>
      <c r="D236" s="9" t="s">
        <v>231</v>
      </c>
      <c r="I236" s="44"/>
    </row>
    <row r="237" ht="19.947476196289063" customHeight="1">
      <c r="B237" s="40"/>
      <c r="C237" s="3" t="s">
        <v>232</v>
      </c>
      <c r="D237" s="9" t="s">
        <v>233</v>
      </c>
      <c r="I237" s="44"/>
    </row>
    <row r="238" ht="19.947476196289063" customHeight="1">
      <c r="B238" s="40"/>
      <c r="C238" s="3" t="s">
        <v>234</v>
      </c>
      <c r="D238" s="9" t="s">
        <v>235</v>
      </c>
      <c r="I238" s="44"/>
    </row>
    <row r="239" ht="19.947476196289063" customHeight="1">
      <c r="B239" s="40"/>
      <c r="C239" s="3" t="s">
        <v>236</v>
      </c>
      <c r="D239" s="9" t="s">
        <v>237</v>
      </c>
      <c r="I239" s="44"/>
    </row>
    <row r="240" ht="19.947476196289063" customHeight="1">
      <c r="B240" s="40"/>
      <c r="C240" s="3" t="s">
        <v>238</v>
      </c>
      <c r="D240" s="9" t="s">
        <v>239</v>
      </c>
      <c r="I240" s="44"/>
    </row>
    <row r="241" ht="19.947476196289063" customHeight="1">
      <c r="B241" s="40"/>
      <c r="C241" s="3" t="s">
        <v>240</v>
      </c>
      <c r="D241" s="9" t="s">
        <v>241</v>
      </c>
      <c r="I241" s="44"/>
    </row>
    <row r="242" ht="19.947476196289063" customHeight="1">
      <c r="B242" s="40"/>
      <c r="C242" s="3" t="s">
        <v>242</v>
      </c>
      <c r="D242" s="9" t="s">
        <v>243</v>
      </c>
      <c r="I242" s="44"/>
    </row>
    <row r="243" ht="19.947476196289063" customHeight="1">
      <c r="B243" s="40"/>
      <c r="C243" s="3" t="s">
        <v>244</v>
      </c>
      <c r="D243" s="9" t="s">
        <v>245</v>
      </c>
      <c r="I243" s="44"/>
    </row>
    <row r="244" ht="19.947476196289063" customHeight="1">
      <c r="B244" s="40"/>
      <c r="C244" s="3" t="s">
        <v>246</v>
      </c>
      <c r="D244" s="9" t="s">
        <v>247</v>
      </c>
      <c r="I244" s="44"/>
    </row>
    <row r="245">
      <c r="B245" s="40"/>
      <c r="I245" s="44"/>
    </row>
    <row r="246">
      <c r="B246" s="40"/>
      <c r="C246" s="7" t="s">
        <v>49</v>
      </c>
      <c r="I246" s="44"/>
    </row>
    <row r="247">
      <c r="B247" s="40"/>
      <c r="I247" s="44"/>
    </row>
    <row r="248" ht="34.413623046875" customHeight="1">
      <c r="B248" s="41" t="s">
        <v>248</v>
      </c>
      <c r="C248" s="32" t="s">
        <v>45</v>
      </c>
      <c r="D248" s="31" t="s">
        <v>249</v>
      </c>
      <c r="E248" s="30"/>
      <c r="F248" s="30"/>
      <c r="G248" s="30"/>
      <c r="H248" s="30"/>
      <c r="I248" s="45"/>
    </row>
    <row r="249" ht="19.947476196289063" customHeight="1">
      <c r="B249" s="40"/>
      <c r="C249" s="3" t="s">
        <v>250</v>
      </c>
      <c r="D249" s="9" t="s">
        <v>251</v>
      </c>
      <c r="I249" s="44"/>
    </row>
    <row r="250" ht="19.947476196289063" customHeight="1">
      <c r="B250" s="40"/>
      <c r="C250" s="3" t="s">
        <v>252</v>
      </c>
      <c r="D250" s="9" t="s">
        <v>253</v>
      </c>
      <c r="I250" s="44"/>
    </row>
    <row r="251" ht="19.947476196289063" customHeight="1">
      <c r="B251" s="40"/>
      <c r="C251" s="3" t="s">
        <v>254</v>
      </c>
      <c r="D251" s="9" t="s">
        <v>255</v>
      </c>
      <c r="I251" s="44"/>
    </row>
    <row r="252">
      <c r="B252" s="40"/>
      <c r="I252" s="44"/>
    </row>
    <row r="253">
      <c r="B253" s="40"/>
      <c r="C253" s="34" t="s">
        <v>54</v>
      </c>
      <c r="I253" s="44"/>
    </row>
    <row r="254">
      <c r="B254" s="40"/>
      <c r="I254" s="44"/>
    </row>
    <row r="255" ht="34.413623046875" customHeight="1">
      <c r="B255" s="41" t="s">
        <v>256</v>
      </c>
      <c r="C255" s="33" t="s">
        <v>257</v>
      </c>
      <c r="D255" s="31" t="s">
        <v>258</v>
      </c>
      <c r="E255" s="30"/>
      <c r="F255" s="30"/>
      <c r="G255" s="30"/>
      <c r="H255" s="30"/>
      <c r="I255" s="45"/>
    </row>
    <row r="256">
      <c r="B256" s="40"/>
      <c r="C256" s="3" t="s">
        <v>259</v>
      </c>
      <c r="I256" s="44"/>
    </row>
    <row r="257">
      <c r="B257" s="40"/>
      <c r="I257" s="44"/>
    </row>
    <row r="258">
      <c r="B258" s="40"/>
      <c r="C258" s="7" t="s">
        <v>49</v>
      </c>
      <c r="I258" s="44"/>
    </row>
    <row r="259">
      <c r="B259" s="40"/>
      <c r="I259" s="44"/>
    </row>
    <row r="260" ht="135.67662353515624" customHeight="1">
      <c r="B260" s="41" t="s">
        <v>260</v>
      </c>
      <c r="C260" s="32" t="s">
        <v>45</v>
      </c>
      <c r="D260" s="31" t="s">
        <v>261</v>
      </c>
      <c r="E260" s="30"/>
      <c r="F260" s="30"/>
      <c r="G260" s="30"/>
      <c r="H260" s="30"/>
      <c r="I260" s="45"/>
    </row>
    <row r="261" ht="19.947476196289063" customHeight="1">
      <c r="B261" s="40"/>
      <c r="C261" s="3" t="s">
        <v>262</v>
      </c>
      <c r="D261" s="9" t="s">
        <v>263</v>
      </c>
      <c r="I261" s="44"/>
    </row>
    <row r="262" ht="19.947476196289063" customHeight="1">
      <c r="B262" s="40"/>
      <c r="C262" s="3" t="s">
        <v>264</v>
      </c>
      <c r="D262" s="9" t="s">
        <v>265</v>
      </c>
      <c r="I262" s="44"/>
    </row>
    <row r="263" ht="19.947476196289063" customHeight="1">
      <c r="B263" s="40"/>
      <c r="C263" s="3" t="s">
        <v>266</v>
      </c>
      <c r="D263" s="9" t="s">
        <v>267</v>
      </c>
      <c r="I263" s="44"/>
    </row>
    <row r="264">
      <c r="B264" s="40"/>
      <c r="I264" s="44"/>
    </row>
    <row r="265">
      <c r="B265" s="40"/>
      <c r="C265" s="34" t="s">
        <v>54</v>
      </c>
      <c r="I265" s="44"/>
    </row>
    <row r="266">
      <c r="B266" s="40"/>
      <c r="I266" s="44"/>
    </row>
    <row r="267" ht="222.473486328125" customHeight="1">
      <c r="B267" s="41" t="s">
        <v>268</v>
      </c>
      <c r="C267" s="33" t="s">
        <v>67</v>
      </c>
      <c r="D267" s="31" t="s">
        <v>269</v>
      </c>
      <c r="E267" s="30"/>
      <c r="F267" s="30"/>
      <c r="G267" s="30"/>
      <c r="H267" s="30"/>
      <c r="I267" s="45"/>
    </row>
    <row r="268">
      <c r="B268" s="40"/>
      <c r="I268" s="44"/>
    </row>
    <row r="269">
      <c r="B269" s="40"/>
      <c r="C269" s="34" t="s">
        <v>54</v>
      </c>
      <c r="I269" s="44"/>
    </row>
    <row r="270">
      <c r="B270" s="40"/>
      <c r="I270" s="44"/>
    </row>
    <row r="271" ht="19.947476196289063" customHeight="1">
      <c r="B271" s="41" t="s">
        <v>270</v>
      </c>
      <c r="C271" s="32" t="s">
        <v>45</v>
      </c>
      <c r="D271" s="31" t="s">
        <v>271</v>
      </c>
      <c r="E271" s="30"/>
      <c r="F271" s="30"/>
      <c r="G271" s="30"/>
      <c r="H271" s="30"/>
      <c r="I271" s="45"/>
    </row>
    <row r="272" ht="19.947476196289063" customHeight="1">
      <c r="B272" s="40"/>
      <c r="C272" s="3" t="s">
        <v>230</v>
      </c>
      <c r="D272" s="9" t="s">
        <v>272</v>
      </c>
      <c r="I272" s="44"/>
    </row>
    <row r="273" ht="19.947476196289063" customHeight="1">
      <c r="B273" s="40"/>
      <c r="C273" s="3" t="s">
        <v>228</v>
      </c>
      <c r="D273" s="9" t="s">
        <v>229</v>
      </c>
      <c r="I273" s="44"/>
    </row>
    <row r="274" ht="19.947476196289063" customHeight="1">
      <c r="B274" s="40"/>
      <c r="C274" s="3" t="s">
        <v>224</v>
      </c>
      <c r="D274" s="9" t="s">
        <v>273</v>
      </c>
      <c r="I274" s="44"/>
    </row>
    <row r="275" ht="19.947476196289063" customHeight="1">
      <c r="B275" s="40"/>
      <c r="C275" s="3" t="s">
        <v>240</v>
      </c>
      <c r="D275" s="9" t="s">
        <v>241</v>
      </c>
      <c r="I275" s="44"/>
    </row>
    <row r="276" ht="19.947476196289063" customHeight="1">
      <c r="B276" s="40"/>
      <c r="C276" s="3" t="s">
        <v>274</v>
      </c>
      <c r="D276" s="9" t="s">
        <v>275</v>
      </c>
      <c r="I276" s="44"/>
    </row>
    <row r="277" ht="19.947476196289063" customHeight="1">
      <c r="B277" s="40"/>
      <c r="C277" s="3" t="s">
        <v>276</v>
      </c>
      <c r="D277" s="9" t="s">
        <v>277</v>
      </c>
      <c r="I277" s="44"/>
    </row>
    <row r="278" ht="19.947476196289063" customHeight="1">
      <c r="B278" s="40"/>
      <c r="C278" s="3" t="s">
        <v>278</v>
      </c>
      <c r="D278" s="9" t="s">
        <v>279</v>
      </c>
      <c r="I278" s="44"/>
    </row>
    <row r="279" ht="19.947476196289063" customHeight="1">
      <c r="B279" s="40"/>
      <c r="C279" s="3" t="s">
        <v>244</v>
      </c>
      <c r="D279" s="9" t="s">
        <v>245</v>
      </c>
      <c r="I279" s="44"/>
    </row>
    <row r="280">
      <c r="B280" s="40"/>
      <c r="I280" s="44"/>
    </row>
    <row r="281">
      <c r="B281" s="40"/>
      <c r="C281" s="7" t="s">
        <v>49</v>
      </c>
      <c r="I281" s="44"/>
    </row>
    <row r="282">
      <c r="B282" s="40"/>
      <c r="I282" s="44"/>
    </row>
    <row r="283" ht="63.34591064453125" customHeight="1">
      <c r="B283" s="41" t="s">
        <v>280</v>
      </c>
      <c r="C283" s="32" t="s">
        <v>45</v>
      </c>
      <c r="D283" s="31" t="s">
        <v>281</v>
      </c>
      <c r="E283" s="30"/>
      <c r="F283" s="30"/>
      <c r="G283" s="30"/>
      <c r="H283" s="30"/>
      <c r="I283" s="45"/>
    </row>
    <row r="284" ht="19.947476196289063" customHeight="1">
      <c r="B284" s="40"/>
      <c r="C284" s="3" t="s">
        <v>250</v>
      </c>
      <c r="D284" s="9" t="s">
        <v>282</v>
      </c>
      <c r="I284" s="44"/>
    </row>
    <row r="285" ht="19.947476196289063" customHeight="1">
      <c r="B285" s="40"/>
      <c r="C285" s="3" t="s">
        <v>252</v>
      </c>
      <c r="D285" s="9" t="s">
        <v>283</v>
      </c>
      <c r="I285" s="44"/>
    </row>
    <row r="286" ht="19.947476196289063" customHeight="1">
      <c r="B286" s="40"/>
      <c r="C286" s="3" t="s">
        <v>254</v>
      </c>
      <c r="D286" s="9" t="s">
        <v>284</v>
      </c>
      <c r="I286" s="44"/>
    </row>
    <row r="287">
      <c r="B287" s="40"/>
      <c r="I287" s="44"/>
    </row>
    <row r="288">
      <c r="B288" s="40"/>
      <c r="C288" s="34" t="s">
        <v>54</v>
      </c>
      <c r="I288" s="44"/>
    </row>
    <row r="289">
      <c r="B289" s="40"/>
      <c r="I289" s="44"/>
    </row>
    <row r="290" ht="19.947476196289063" customHeight="1">
      <c r="B290" s="41" t="s">
        <v>285</v>
      </c>
      <c r="C290" s="32" t="s">
        <v>45</v>
      </c>
      <c r="D290" s="31" t="s">
        <v>286</v>
      </c>
      <c r="E290" s="30"/>
      <c r="F290" s="30"/>
      <c r="G290" s="30"/>
      <c r="H290" s="30"/>
      <c r="I290" s="45"/>
    </row>
    <row r="291" ht="19.947476196289063" customHeight="1">
      <c r="B291" s="40"/>
      <c r="C291" s="3" t="s">
        <v>278</v>
      </c>
      <c r="D291" s="9" t="s">
        <v>279</v>
      </c>
      <c r="I291" s="44"/>
    </row>
    <row r="292" ht="19.947476196289063" customHeight="1">
      <c r="B292" s="40"/>
      <c r="C292" s="3" t="s">
        <v>287</v>
      </c>
      <c r="D292" s="9" t="s">
        <v>288</v>
      </c>
      <c r="I292" s="44"/>
    </row>
    <row r="293" ht="19.947476196289063" customHeight="1">
      <c r="B293" s="40"/>
      <c r="C293" s="3" t="s">
        <v>276</v>
      </c>
      <c r="D293" s="9" t="s">
        <v>277</v>
      </c>
      <c r="I293" s="44"/>
    </row>
    <row r="294">
      <c r="B294" s="40"/>
      <c r="I294" s="44"/>
    </row>
    <row r="295">
      <c r="B295" s="40"/>
      <c r="C295" s="7" t="s">
        <v>49</v>
      </c>
      <c r="I295" s="44"/>
    </row>
    <row r="296">
      <c r="B296" s="40"/>
      <c r="I296" s="44"/>
    </row>
    <row r="297" ht="77.81205444335937" customHeight="1">
      <c r="B297" s="41" t="s">
        <v>289</v>
      </c>
      <c r="C297" s="33" t="s">
        <v>67</v>
      </c>
      <c r="D297" s="31" t="s">
        <v>290</v>
      </c>
      <c r="E297" s="30"/>
      <c r="F297" s="30"/>
      <c r="G297" s="30"/>
      <c r="H297" s="30"/>
      <c r="I297" s="45"/>
    </row>
    <row r="298">
      <c r="B298" s="40"/>
      <c r="I298" s="44"/>
    </row>
    <row r="299">
      <c r="B299" s="40"/>
      <c r="C299" s="34" t="s">
        <v>54</v>
      </c>
      <c r="I299" s="44"/>
    </row>
    <row r="300">
      <c r="B300" s="40"/>
      <c r="I300" s="44"/>
    </row>
    <row r="301" ht="19.947476196289063" customHeight="1">
      <c r="B301" s="41" t="s">
        <v>291</v>
      </c>
      <c r="C301" s="32" t="s">
        <v>45</v>
      </c>
      <c r="D301" s="31" t="s">
        <v>292</v>
      </c>
      <c r="E301" s="30"/>
      <c r="F301" s="30"/>
      <c r="G301" s="30"/>
      <c r="H301" s="30"/>
      <c r="I301" s="45"/>
    </row>
    <row r="302" ht="19.947476196289063" customHeight="1">
      <c r="B302" s="40"/>
      <c r="C302" s="3" t="s">
        <v>293</v>
      </c>
      <c r="D302" s="9" t="s">
        <v>294</v>
      </c>
      <c r="I302" s="44"/>
    </row>
    <row r="303" ht="19.947476196289063" customHeight="1">
      <c r="B303" s="40"/>
      <c r="C303" s="3" t="s">
        <v>295</v>
      </c>
      <c r="D303" s="9" t="s">
        <v>296</v>
      </c>
      <c r="I303" s="44"/>
    </row>
    <row r="304" ht="19.947476196289063" customHeight="1">
      <c r="B304" s="40"/>
      <c r="C304" s="3" t="s">
        <v>297</v>
      </c>
      <c r="D304" s="9" t="s">
        <v>298</v>
      </c>
      <c r="I304" s="44"/>
    </row>
    <row r="305" ht="19.947476196289063" customHeight="1">
      <c r="B305" s="40"/>
      <c r="C305" s="3" t="s">
        <v>299</v>
      </c>
      <c r="D305" s="9" t="s">
        <v>300</v>
      </c>
      <c r="I305" s="44"/>
    </row>
    <row r="306" ht="19.947476196289063" customHeight="1">
      <c r="B306" s="40"/>
      <c r="C306" s="3" t="s">
        <v>301</v>
      </c>
      <c r="D306" s="9" t="s">
        <v>302</v>
      </c>
      <c r="I306" s="44"/>
    </row>
    <row r="307" ht="19.947476196289063" customHeight="1">
      <c r="B307" s="40"/>
      <c r="C307" s="3" t="s">
        <v>303</v>
      </c>
      <c r="D307" s="9" t="s">
        <v>304</v>
      </c>
      <c r="I307" s="44"/>
    </row>
    <row r="308" ht="19.947476196289063" customHeight="1">
      <c r="B308" s="40"/>
      <c r="C308" s="3" t="s">
        <v>305</v>
      </c>
      <c r="D308" s="9" t="s">
        <v>306</v>
      </c>
      <c r="I308" s="44"/>
    </row>
    <row r="309" ht="19.947476196289063" customHeight="1">
      <c r="B309" s="40"/>
      <c r="C309" s="3" t="s">
        <v>307</v>
      </c>
      <c r="D309" s="9" t="s">
        <v>308</v>
      </c>
      <c r="I309" s="44"/>
    </row>
    <row r="310" ht="19.947476196289063" customHeight="1">
      <c r="B310" s="40"/>
      <c r="C310" s="3" t="s">
        <v>309</v>
      </c>
      <c r="D310" s="9" t="s">
        <v>310</v>
      </c>
      <c r="I310" s="44"/>
    </row>
    <row r="311" ht="19.947476196289063" customHeight="1">
      <c r="B311" s="40"/>
      <c r="C311" s="3" t="s">
        <v>311</v>
      </c>
      <c r="D311" s="9" t="s">
        <v>312</v>
      </c>
      <c r="I311" s="44"/>
    </row>
    <row r="312" ht="19.947476196289063" customHeight="1">
      <c r="B312" s="40"/>
      <c r="C312" s="3" t="s">
        <v>313</v>
      </c>
      <c r="D312" s="9" t="s">
        <v>314</v>
      </c>
      <c r="I312" s="44"/>
    </row>
    <row r="313" ht="19.947476196289063" customHeight="1">
      <c r="B313" s="40"/>
      <c r="C313" s="3" t="s">
        <v>315</v>
      </c>
      <c r="D313" s="9" t="s">
        <v>316</v>
      </c>
      <c r="I313" s="44"/>
    </row>
    <row r="314" ht="19.947476196289063" customHeight="1">
      <c r="B314" s="40"/>
      <c r="C314" s="3" t="s">
        <v>317</v>
      </c>
      <c r="D314" s="9" t="s">
        <v>318</v>
      </c>
      <c r="I314" s="44"/>
    </row>
    <row r="315" ht="19.947476196289063" customHeight="1">
      <c r="B315" s="40"/>
      <c r="C315" s="3" t="s">
        <v>319</v>
      </c>
      <c r="D315" s="9" t="s">
        <v>320</v>
      </c>
      <c r="I315" s="44"/>
    </row>
    <row r="316" ht="19.947476196289063" customHeight="1">
      <c r="B316" s="40"/>
      <c r="C316" s="3" t="s">
        <v>321</v>
      </c>
      <c r="D316" s="9" t="s">
        <v>322</v>
      </c>
      <c r="I316" s="44"/>
    </row>
    <row r="317" ht="19.947476196289063" customHeight="1">
      <c r="B317" s="40"/>
      <c r="C317" s="3" t="s">
        <v>323</v>
      </c>
      <c r="D317" s="9" t="s">
        <v>324</v>
      </c>
      <c r="I317" s="44"/>
    </row>
    <row r="318" ht="19.947476196289063" customHeight="1">
      <c r="B318" s="40"/>
      <c r="C318" s="3" t="s">
        <v>325</v>
      </c>
      <c r="D318" s="9" t="s">
        <v>326</v>
      </c>
      <c r="I318" s="44"/>
    </row>
    <row r="319" ht="19.947476196289063" customHeight="1">
      <c r="B319" s="40"/>
      <c r="C319" s="3" t="s">
        <v>327</v>
      </c>
      <c r="D319" s="9" t="s">
        <v>328</v>
      </c>
      <c r="I319" s="44"/>
    </row>
    <row r="320" ht="19.947476196289063" customHeight="1">
      <c r="B320" s="40"/>
      <c r="C320" s="3" t="s">
        <v>329</v>
      </c>
      <c r="D320" s="9" t="s">
        <v>330</v>
      </c>
      <c r="I320" s="44"/>
    </row>
    <row r="321" ht="19.947476196289063" customHeight="1">
      <c r="B321" s="40"/>
      <c r="C321" s="3" t="s">
        <v>331</v>
      </c>
      <c r="D321" s="9" t="s">
        <v>332</v>
      </c>
      <c r="I321" s="44"/>
    </row>
    <row r="322" ht="19.947476196289063" customHeight="1">
      <c r="B322" s="40"/>
      <c r="C322" s="3" t="s">
        <v>333</v>
      </c>
      <c r="D322" s="9" t="s">
        <v>334</v>
      </c>
      <c r="I322" s="44"/>
    </row>
    <row r="323" ht="19.947476196289063" customHeight="1">
      <c r="B323" s="40"/>
      <c r="C323" s="3" t="s">
        <v>335</v>
      </c>
      <c r="D323" s="9" t="s">
        <v>336</v>
      </c>
      <c r="I323" s="44"/>
    </row>
    <row r="324" ht="19.947476196289063" customHeight="1">
      <c r="B324" s="40"/>
      <c r="C324" s="3" t="s">
        <v>337</v>
      </c>
      <c r="D324" s="9" t="s">
        <v>338</v>
      </c>
      <c r="I324" s="44"/>
    </row>
    <row r="325" ht="19.947476196289063" customHeight="1">
      <c r="B325" s="40"/>
      <c r="C325" s="3" t="s">
        <v>339</v>
      </c>
      <c r="D325" s="9" t="s">
        <v>340</v>
      </c>
      <c r="I325" s="44"/>
    </row>
    <row r="326" ht="19.947476196289063" customHeight="1">
      <c r="B326" s="40"/>
      <c r="C326" s="3" t="s">
        <v>341</v>
      </c>
      <c r="D326" s="9" t="s">
        <v>342</v>
      </c>
      <c r="I326" s="44"/>
    </row>
    <row r="327" ht="19.947476196289063" customHeight="1">
      <c r="B327" s="40"/>
      <c r="C327" s="3" t="s">
        <v>343</v>
      </c>
      <c r="D327" s="9" t="s">
        <v>344</v>
      </c>
      <c r="I327" s="44"/>
    </row>
    <row r="328" ht="19.947476196289063" customHeight="1">
      <c r="B328" s="40"/>
      <c r="C328" s="3" t="s">
        <v>345</v>
      </c>
      <c r="D328" s="9" t="s">
        <v>346</v>
      </c>
      <c r="I328" s="44"/>
    </row>
    <row r="329" ht="19.947476196289063" customHeight="1">
      <c r="B329" s="40"/>
      <c r="C329" s="3" t="s">
        <v>347</v>
      </c>
      <c r="D329" s="9" t="s">
        <v>348</v>
      </c>
      <c r="I329" s="44"/>
    </row>
    <row r="330" ht="19.947476196289063" customHeight="1">
      <c r="B330" s="40"/>
      <c r="C330" s="3" t="s">
        <v>349</v>
      </c>
      <c r="D330" s="9" t="s">
        <v>350</v>
      </c>
      <c r="I330" s="44"/>
    </row>
    <row r="331" ht="19.947476196289063" customHeight="1">
      <c r="B331" s="40"/>
      <c r="C331" s="3" t="s">
        <v>351</v>
      </c>
      <c r="D331" s="9" t="s">
        <v>352</v>
      </c>
      <c r="I331" s="44"/>
    </row>
    <row r="332" ht="19.947476196289063" customHeight="1">
      <c r="B332" s="40"/>
      <c r="C332" s="3" t="s">
        <v>353</v>
      </c>
      <c r="D332" s="9" t="s">
        <v>354</v>
      </c>
      <c r="I332" s="44"/>
    </row>
    <row r="333" ht="19.947476196289063" customHeight="1">
      <c r="B333" s="40"/>
      <c r="C333" s="3" t="s">
        <v>355</v>
      </c>
      <c r="D333" s="9" t="s">
        <v>356</v>
      </c>
      <c r="I333" s="44"/>
    </row>
    <row r="334" ht="19.947476196289063" customHeight="1">
      <c r="B334" s="40"/>
      <c r="C334" s="3" t="s">
        <v>357</v>
      </c>
      <c r="D334" s="9" t="s">
        <v>358</v>
      </c>
      <c r="I334" s="44"/>
    </row>
    <row r="335" ht="19.947476196289063" customHeight="1">
      <c r="B335" s="40"/>
      <c r="C335" s="3" t="s">
        <v>359</v>
      </c>
      <c r="D335" s="9" t="s">
        <v>360</v>
      </c>
      <c r="I335" s="44"/>
    </row>
    <row r="336" ht="19.947476196289063" customHeight="1">
      <c r="B336" s="40"/>
      <c r="C336" s="3" t="s">
        <v>361</v>
      </c>
      <c r="D336" s="9" t="s">
        <v>362</v>
      </c>
      <c r="I336" s="44"/>
    </row>
    <row r="337" ht="19.947476196289063" customHeight="1">
      <c r="B337" s="40"/>
      <c r="C337" s="3" t="s">
        <v>363</v>
      </c>
      <c r="D337" s="9" t="s">
        <v>364</v>
      </c>
      <c r="I337" s="44"/>
    </row>
    <row r="338" ht="19.947476196289063" customHeight="1">
      <c r="B338" s="40"/>
      <c r="C338" s="3" t="s">
        <v>365</v>
      </c>
      <c r="D338" s="9" t="s">
        <v>366</v>
      </c>
      <c r="I338" s="44"/>
    </row>
    <row r="339">
      <c r="B339" s="40"/>
      <c r="I339" s="44"/>
    </row>
    <row r="340">
      <c r="B340" s="40"/>
      <c r="C340" s="34" t="s">
        <v>54</v>
      </c>
      <c r="I340" s="44"/>
    </row>
    <row r="341">
      <c r="B341" s="40"/>
      <c r="I341" s="44"/>
    </row>
    <row r="342" ht="135.67662353515624" customHeight="1">
      <c r="B342" s="41" t="s">
        <v>367</v>
      </c>
      <c r="C342" s="33" t="str">
        <f>HYPERLINK("#'Json-dokumentation'!A2250", "Element av typen 'Intagningsorsaker'")</f>
        <v>Element av typen 'Intagningsorsaker'</v>
      </c>
      <c r="D342" s="31" t="s">
        <v>368</v>
      </c>
      <c r="E342" s="30"/>
      <c r="F342" s="30"/>
      <c r="G342" s="30"/>
      <c r="H342" s="30"/>
      <c r="I342" s="45"/>
    </row>
    <row r="343">
      <c r="B343" s="40"/>
      <c r="C343" s="34" t="s">
        <v>54</v>
      </c>
      <c r="I343" s="44"/>
    </row>
    <row r="344">
      <c r="B344" s="42"/>
      <c r="C344" s="38"/>
      <c r="D344" s="38"/>
      <c r="E344" s="38"/>
      <c r="F344" s="38"/>
      <c r="G344" s="38"/>
      <c r="H344" s="38"/>
      <c r="I344" s="46"/>
    </row>
    <row r="345"/>
    <row r="346">
      <c r="B346" s="4" t="s">
        <v>76</v>
      </c>
    </row>
    <row r="347" ht="19.947476196289063" customHeight="1">
      <c r="B347" s="53" t="s">
        <v>369</v>
      </c>
      <c r="C347" s="36" t="s">
        <v>370</v>
      </c>
      <c r="D347" s="37"/>
      <c r="E347" s="37"/>
      <c r="F347" s="37"/>
      <c r="G347" s="37"/>
      <c r="H347" s="37"/>
      <c r="I347" s="43"/>
    </row>
    <row r="348" ht="19.947476196289063" customHeight="1">
      <c r="B348" s="54" t="s">
        <v>371</v>
      </c>
      <c r="C348" s="31" t="s">
        <v>372</v>
      </c>
      <c r="D348" s="30"/>
      <c r="I348" s="44"/>
    </row>
    <row r="349" ht="19.947476196289063" customHeight="1">
      <c r="B349" s="54" t="s">
        <v>373</v>
      </c>
      <c r="C349" s="31" t="s">
        <v>374</v>
      </c>
      <c r="D349" s="30"/>
      <c r="I349" s="44"/>
    </row>
    <row r="350" ht="19.947476196289063" customHeight="1">
      <c r="B350" s="54" t="s">
        <v>375</v>
      </c>
      <c r="C350" s="31" t="s">
        <v>376</v>
      </c>
      <c r="D350" s="30"/>
      <c r="I350" s="44"/>
    </row>
    <row r="351" ht="19.947476196289063" customHeight="1">
      <c r="B351" s="54" t="s">
        <v>377</v>
      </c>
      <c r="C351" s="31" t="s">
        <v>378</v>
      </c>
      <c r="D351" s="30"/>
      <c r="I351" s="44"/>
    </row>
    <row r="352" ht="63.34591064453125" customHeight="1">
      <c r="B352" s="54" t="s">
        <v>379</v>
      </c>
      <c r="C352" s="31" t="s">
        <v>380</v>
      </c>
      <c r="D352" s="30"/>
      <c r="I352" s="44"/>
    </row>
    <row r="353" ht="19.947476196289063" customHeight="1">
      <c r="B353" s="54" t="s">
        <v>381</v>
      </c>
      <c r="C353" s="31" t="s">
        <v>382</v>
      </c>
      <c r="D353" s="30"/>
      <c r="I353" s="44"/>
    </row>
    <row r="354" ht="19.947476196289063" customHeight="1">
      <c r="B354" s="54" t="s">
        <v>383</v>
      </c>
      <c r="C354" s="31" t="s">
        <v>384</v>
      </c>
      <c r="D354" s="30"/>
      <c r="I354" s="44"/>
    </row>
    <row r="355" ht="34.413623046875" customHeight="1">
      <c r="B355" s="54" t="s">
        <v>385</v>
      </c>
      <c r="C355" s="31" t="s">
        <v>386</v>
      </c>
      <c r="D355" s="30"/>
      <c r="I355" s="44"/>
    </row>
    <row r="356" ht="34.413623046875" customHeight="1">
      <c r="B356" s="54" t="s">
        <v>387</v>
      </c>
      <c r="C356" s="31" t="s">
        <v>388</v>
      </c>
      <c r="D356" s="30"/>
      <c r="I356" s="44"/>
    </row>
    <row r="357" ht="19.947476196289063" customHeight="1">
      <c r="B357" s="54" t="s">
        <v>389</v>
      </c>
      <c r="C357" s="31" t="s">
        <v>390</v>
      </c>
      <c r="D357" s="30"/>
      <c r="I357" s="44"/>
    </row>
    <row r="358" ht="19.947476196289063" customHeight="1">
      <c r="B358" s="54" t="s">
        <v>391</v>
      </c>
      <c r="C358" s="31" t="s">
        <v>392</v>
      </c>
      <c r="D358" s="30"/>
      <c r="I358" s="44"/>
    </row>
    <row r="359" ht="19.947476196289063" customHeight="1">
      <c r="B359" s="54" t="s">
        <v>393</v>
      </c>
      <c r="C359" s="31" t="s">
        <v>394</v>
      </c>
      <c r="D359" s="30"/>
      <c r="I359" s="44"/>
    </row>
    <row r="360" ht="19.947476196289063" customHeight="1">
      <c r="B360" s="54" t="s">
        <v>395</v>
      </c>
      <c r="C360" s="31" t="s">
        <v>396</v>
      </c>
      <c r="D360" s="30"/>
      <c r="I360" s="44"/>
    </row>
    <row r="361" ht="19.947476196289063" customHeight="1">
      <c r="B361" s="54" t="s">
        <v>397</v>
      </c>
      <c r="C361" s="31" t="s">
        <v>398</v>
      </c>
      <c r="D361" s="30"/>
      <c r="I361" s="44"/>
    </row>
    <row r="362" ht="19.947476196289063" customHeight="1">
      <c r="B362" s="54" t="s">
        <v>399</v>
      </c>
      <c r="C362" s="31" t="s">
        <v>400</v>
      </c>
      <c r="D362" s="30"/>
      <c r="I362" s="44"/>
    </row>
    <row r="363" ht="19.947476196289063" customHeight="1">
      <c r="B363" s="54" t="s">
        <v>401</v>
      </c>
      <c r="C363" s="31" t="s">
        <v>402</v>
      </c>
      <c r="D363" s="30"/>
      <c r="I363" s="44"/>
    </row>
    <row r="364" ht="19.947476196289063" customHeight="1">
      <c r="B364" s="54" t="s">
        <v>403</v>
      </c>
      <c r="C364" s="31" t="s">
        <v>404</v>
      </c>
      <c r="D364" s="30"/>
      <c r="I364" s="44"/>
    </row>
    <row r="365" ht="34.413623046875" customHeight="1">
      <c r="B365" s="54" t="s">
        <v>405</v>
      </c>
      <c r="C365" s="31" t="s">
        <v>406</v>
      </c>
      <c r="D365" s="30"/>
      <c r="I365" s="44"/>
    </row>
    <row r="366" ht="19.947476196289063" customHeight="1">
      <c r="B366" s="54" t="s">
        <v>407</v>
      </c>
      <c r="C366" s="31" t="s">
        <v>408</v>
      </c>
      <c r="D366" s="30"/>
      <c r="I366" s="44"/>
    </row>
    <row r="367" ht="19.947476196289063" customHeight="1">
      <c r="B367" s="54" t="s">
        <v>409</v>
      </c>
      <c r="C367" s="31" t="s">
        <v>410</v>
      </c>
      <c r="D367" s="30"/>
      <c r="I367" s="44"/>
    </row>
    <row r="368" ht="19.947476196289063" customHeight="1">
      <c r="B368" s="55" t="s">
        <v>411</v>
      </c>
      <c r="C368" s="51" t="s">
        <v>412</v>
      </c>
      <c r="D368" s="52"/>
      <c r="E368" s="38"/>
      <c r="F368" s="38"/>
      <c r="G368" s="38"/>
      <c r="H368" s="38"/>
      <c r="I368" s="46"/>
    </row>
    <row r="369"/>
    <row r="370"/>
    <row r="371"/>
    <row r="372" ht="34.413623046875" customHeight="1">
      <c r="A372" s="9" t="s">
        <v>6</v>
      </c>
    </row>
    <row r="373">
      <c r="A373" s="28" t="s">
        <v>413</v>
      </c>
      <c r="B373" s="4" t="s">
        <v>43</v>
      </c>
    </row>
    <row r="374" ht="34.413623046875" customHeight="1">
      <c r="B374" s="39" t="s">
        <v>414</v>
      </c>
      <c r="C374" s="56" t="s">
        <v>67</v>
      </c>
      <c r="D374" s="36" t="s">
        <v>415</v>
      </c>
      <c r="E374" s="37"/>
      <c r="F374" s="37"/>
      <c r="G374" s="37"/>
      <c r="H374" s="37"/>
      <c r="I374" s="43"/>
    </row>
    <row r="375">
      <c r="B375" s="40"/>
      <c r="I375" s="44"/>
    </row>
    <row r="376">
      <c r="B376" s="40"/>
      <c r="C376" s="7" t="s">
        <v>49</v>
      </c>
      <c r="I376" s="44"/>
    </row>
    <row r="377">
      <c r="B377" s="40"/>
      <c r="I377" s="44"/>
    </row>
    <row r="378" ht="63.34591064453125" customHeight="1">
      <c r="B378" s="41" t="s">
        <v>416</v>
      </c>
      <c r="C378" s="33" t="s">
        <v>417</v>
      </c>
      <c r="D378" s="31" t="s">
        <v>418</v>
      </c>
      <c r="E378" s="30"/>
      <c r="F378" s="30"/>
      <c r="G378" s="30"/>
      <c r="H378" s="30"/>
      <c r="I378" s="45"/>
    </row>
    <row r="379">
      <c r="B379" s="40"/>
      <c r="C379" s="3" t="s">
        <v>419</v>
      </c>
      <c r="I379" s="44"/>
    </row>
    <row r="380">
      <c r="B380" s="40"/>
      <c r="I380" s="44"/>
    </row>
    <row r="381">
      <c r="B381" s="40"/>
      <c r="C381" s="34" t="s">
        <v>54</v>
      </c>
      <c r="I381" s="44"/>
    </row>
    <row r="382">
      <c r="B382" s="40"/>
      <c r="I382" s="44"/>
    </row>
    <row r="383">
      <c r="B383" s="40"/>
      <c r="C383" s="7" t="s">
        <v>49</v>
      </c>
      <c r="I383" s="44"/>
    </row>
    <row r="384">
      <c r="B384" s="42"/>
      <c r="C384" s="38"/>
      <c r="D384" s="38"/>
      <c r="E384" s="38"/>
      <c r="F384" s="38"/>
      <c r="G384" s="38"/>
      <c r="H384" s="38"/>
      <c r="I384" s="46"/>
    </row>
    <row r="385"/>
    <row r="386">
      <c r="B386" s="4" t="s">
        <v>76</v>
      </c>
    </row>
    <row r="387" ht="19.947476196289063" customHeight="1">
      <c r="B387" s="53" t="s">
        <v>420</v>
      </c>
      <c r="C387" s="36" t="s">
        <v>421</v>
      </c>
      <c r="D387" s="37"/>
      <c r="E387" s="37"/>
      <c r="F387" s="37"/>
      <c r="G387" s="37"/>
      <c r="H387" s="37"/>
      <c r="I387" s="43"/>
    </row>
    <row r="388" ht="19.947476196289063" customHeight="1">
      <c r="B388" s="54" t="s">
        <v>422</v>
      </c>
      <c r="C388" s="31" t="s">
        <v>423</v>
      </c>
      <c r="D388" s="30"/>
      <c r="I388" s="44"/>
    </row>
    <row r="389" ht="19.947476196289063" customHeight="1">
      <c r="B389" s="55" t="s">
        <v>424</v>
      </c>
      <c r="C389" s="51" t="s">
        <v>425</v>
      </c>
      <c r="D389" s="52"/>
      <c r="E389" s="38"/>
      <c r="F389" s="38"/>
      <c r="G389" s="38"/>
      <c r="H389" s="38"/>
      <c r="I389" s="46"/>
    </row>
    <row r="390"/>
    <row r="391"/>
    <row r="392"/>
    <row r="393" ht="121.21048583984376" customHeight="1">
      <c r="A393" s="9" t="s">
        <v>7</v>
      </c>
    </row>
    <row r="394">
      <c r="A394" s="28" t="s">
        <v>426</v>
      </c>
      <c r="B394" s="4" t="s">
        <v>43</v>
      </c>
    </row>
    <row r="395" ht="34.413623046875" customHeight="1">
      <c r="B395" s="39" t="s">
        <v>427</v>
      </c>
      <c r="C395" s="56" t="s">
        <v>257</v>
      </c>
      <c r="D395" s="36" t="s">
        <v>428</v>
      </c>
      <c r="E395" s="37"/>
      <c r="F395" s="37"/>
      <c r="G395" s="37"/>
      <c r="H395" s="37"/>
      <c r="I395" s="43"/>
    </row>
    <row r="396">
      <c r="B396" s="40"/>
      <c r="C396" s="3" t="s">
        <v>259</v>
      </c>
      <c r="I396" s="44"/>
    </row>
    <row r="397">
      <c r="B397" s="40"/>
      <c r="I397" s="44"/>
    </row>
    <row r="398">
      <c r="B398" s="40"/>
      <c r="C398" s="7" t="s">
        <v>49</v>
      </c>
      <c r="I398" s="44"/>
    </row>
    <row r="399">
      <c r="B399" s="40"/>
      <c r="I399" s="44"/>
    </row>
    <row r="400" ht="63.34591064453125" customHeight="1">
      <c r="B400" s="41" t="s">
        <v>429</v>
      </c>
      <c r="C400" s="33" t="s">
        <v>67</v>
      </c>
      <c r="D400" s="31" t="s">
        <v>430</v>
      </c>
      <c r="E400" s="30"/>
      <c r="F400" s="30"/>
      <c r="G400" s="30"/>
      <c r="H400" s="30"/>
      <c r="I400" s="45"/>
    </row>
    <row r="401">
      <c r="B401" s="40"/>
      <c r="I401" s="44"/>
    </row>
    <row r="402">
      <c r="B402" s="40"/>
      <c r="C402" s="34" t="s">
        <v>54</v>
      </c>
      <c r="I402" s="44"/>
    </row>
    <row r="403">
      <c r="B403" s="40"/>
      <c r="I403" s="44"/>
    </row>
    <row r="404" ht="63.34591064453125" customHeight="1">
      <c r="B404" s="41" t="s">
        <v>431</v>
      </c>
      <c r="C404" s="32" t="s">
        <v>432</v>
      </c>
      <c r="D404" s="31" t="s">
        <v>433</v>
      </c>
      <c r="E404" s="30"/>
      <c r="F404" s="30"/>
      <c r="G404" s="30"/>
      <c r="H404" s="30"/>
      <c r="I404" s="45"/>
    </row>
    <row r="405" ht="19.947476196289063" customHeight="1">
      <c r="B405" s="40"/>
      <c r="C405" s="3" t="s">
        <v>434</v>
      </c>
      <c r="D405" s="9" t="s">
        <v>435</v>
      </c>
      <c r="I405" s="44"/>
    </row>
    <row r="406" ht="19.947476196289063" customHeight="1">
      <c r="B406" s="40"/>
      <c r="C406" s="3" t="s">
        <v>436</v>
      </c>
      <c r="D406" s="9" t="s">
        <v>437</v>
      </c>
      <c r="I406" s="44"/>
    </row>
    <row r="407" ht="19.947476196289063" customHeight="1">
      <c r="B407" s="40"/>
      <c r="C407" s="3" t="s">
        <v>438</v>
      </c>
      <c r="D407" s="9" t="s">
        <v>439</v>
      </c>
      <c r="I407" s="44"/>
    </row>
    <row r="408" ht="19.947476196289063" customHeight="1">
      <c r="B408" s="40"/>
      <c r="C408" s="3" t="s">
        <v>440</v>
      </c>
      <c r="D408" s="9" t="s">
        <v>441</v>
      </c>
      <c r="I408" s="44"/>
    </row>
    <row r="409" ht="19.947476196289063" customHeight="1">
      <c r="B409" s="40"/>
      <c r="C409" s="3" t="s">
        <v>442</v>
      </c>
      <c r="D409" s="9" t="s">
        <v>443</v>
      </c>
      <c r="I409" s="44"/>
    </row>
    <row r="410">
      <c r="B410" s="40"/>
      <c r="I410" s="44"/>
    </row>
    <row r="411">
      <c r="B411" s="40"/>
      <c r="C411" s="7" t="s">
        <v>49</v>
      </c>
      <c r="I411" s="44"/>
    </row>
    <row r="412">
      <c r="B412" s="40"/>
      <c r="I412" s="44"/>
    </row>
    <row r="413" ht="63.34591064453125" customHeight="1">
      <c r="B413" s="41" t="s">
        <v>444</v>
      </c>
      <c r="C413" s="32" t="s">
        <v>432</v>
      </c>
      <c r="D413" s="31" t="s">
        <v>445</v>
      </c>
      <c r="E413" s="30"/>
      <c r="F413" s="30"/>
      <c r="G413" s="30"/>
      <c r="H413" s="30"/>
      <c r="I413" s="45"/>
    </row>
    <row r="414" ht="19.947476196289063" customHeight="1">
      <c r="B414" s="40"/>
      <c r="C414" s="3" t="s">
        <v>434</v>
      </c>
      <c r="D414" s="9" t="s">
        <v>435</v>
      </c>
      <c r="I414" s="44"/>
    </row>
    <row r="415" ht="19.947476196289063" customHeight="1">
      <c r="B415" s="40"/>
      <c r="C415" s="3" t="s">
        <v>436</v>
      </c>
      <c r="D415" s="9" t="s">
        <v>437</v>
      </c>
      <c r="I415" s="44"/>
    </row>
    <row r="416" ht="19.947476196289063" customHeight="1">
      <c r="B416" s="40"/>
      <c r="C416" s="3" t="s">
        <v>438</v>
      </c>
      <c r="D416" s="9" t="s">
        <v>439</v>
      </c>
      <c r="I416" s="44"/>
    </row>
    <row r="417">
      <c r="B417" s="40"/>
      <c r="I417" s="44"/>
    </row>
    <row r="418">
      <c r="B418" s="40"/>
      <c r="C418" s="7" t="s">
        <v>49</v>
      </c>
      <c r="I418" s="44"/>
    </row>
    <row r="419">
      <c r="B419" s="40"/>
      <c r="I419" s="44"/>
    </row>
    <row r="420" ht="48.879766845703124" customHeight="1">
      <c r="B420" s="41" t="s">
        <v>446</v>
      </c>
      <c r="C420" s="33" t="s">
        <v>257</v>
      </c>
      <c r="D420" s="31" t="s">
        <v>447</v>
      </c>
      <c r="E420" s="30"/>
      <c r="F420" s="30"/>
      <c r="G420" s="30"/>
      <c r="H420" s="30"/>
      <c r="I420" s="45"/>
    </row>
    <row r="421">
      <c r="B421" s="40"/>
      <c r="C421" s="3" t="s">
        <v>259</v>
      </c>
      <c r="I421" s="44"/>
    </row>
    <row r="422">
      <c r="B422" s="40"/>
      <c r="I422" s="44"/>
    </row>
    <row r="423">
      <c r="B423" s="40"/>
      <c r="C423" s="7" t="s">
        <v>49</v>
      </c>
      <c r="I423" s="44"/>
    </row>
    <row r="424">
      <c r="B424" s="40"/>
      <c r="I424" s="44"/>
    </row>
    <row r="425" ht="19.947476196289063" customHeight="1">
      <c r="B425" s="41" t="s">
        <v>448</v>
      </c>
      <c r="C425" s="32" t="s">
        <v>449</v>
      </c>
      <c r="D425" s="31" t="s">
        <v>450</v>
      </c>
      <c r="E425" s="30"/>
      <c r="F425" s="30"/>
      <c r="G425" s="30"/>
      <c r="H425" s="30"/>
      <c r="I425" s="45"/>
    </row>
    <row r="426" ht="19.947476196289063" customHeight="1">
      <c r="B426" s="40"/>
      <c r="C426" s="3" t="s">
        <v>451</v>
      </c>
      <c r="D426" s="9" t="s">
        <v>452</v>
      </c>
      <c r="I426" s="44"/>
    </row>
    <row r="427" ht="19.947476196289063" customHeight="1">
      <c r="B427" s="40"/>
      <c r="C427" s="3" t="s">
        <v>453</v>
      </c>
      <c r="D427" s="9" t="s">
        <v>454</v>
      </c>
      <c r="I427" s="44"/>
    </row>
    <row r="428" ht="19.947476196289063" customHeight="1">
      <c r="B428" s="40"/>
      <c r="C428" s="3" t="s">
        <v>455</v>
      </c>
      <c r="D428" s="9" t="s">
        <v>456</v>
      </c>
      <c r="I428" s="44"/>
    </row>
    <row r="429" ht="19.947476196289063" customHeight="1">
      <c r="B429" s="40"/>
      <c r="C429" s="3" t="s">
        <v>457</v>
      </c>
      <c r="D429" s="9" t="s">
        <v>458</v>
      </c>
      <c r="I429" s="44"/>
    </row>
    <row r="430">
      <c r="B430" s="40"/>
      <c r="I430" s="44"/>
    </row>
    <row r="431">
      <c r="B431" s="40"/>
      <c r="C431" s="34" t="s">
        <v>54</v>
      </c>
      <c r="I431" s="44"/>
    </row>
    <row r="432">
      <c r="B432" s="40"/>
      <c r="I432" s="44"/>
    </row>
    <row r="433" ht="19.947476196289063" customHeight="1">
      <c r="B433" s="41" t="s">
        <v>459</v>
      </c>
      <c r="C433" s="32" t="s">
        <v>449</v>
      </c>
      <c r="D433" s="31" t="s">
        <v>460</v>
      </c>
      <c r="E433" s="30"/>
      <c r="F433" s="30"/>
      <c r="G433" s="30"/>
      <c r="H433" s="30"/>
      <c r="I433" s="45"/>
    </row>
    <row r="434" ht="19.947476196289063" customHeight="1">
      <c r="B434" s="40"/>
      <c r="C434" s="3" t="s">
        <v>461</v>
      </c>
      <c r="D434" s="9" t="s">
        <v>462</v>
      </c>
      <c r="I434" s="44"/>
    </row>
    <row r="435" ht="19.947476196289063" customHeight="1">
      <c r="B435" s="40"/>
      <c r="C435" s="3" t="s">
        <v>463</v>
      </c>
      <c r="D435" s="9" t="s">
        <v>464</v>
      </c>
      <c r="I435" s="44"/>
    </row>
    <row r="436" ht="19.947476196289063" customHeight="1">
      <c r="B436" s="40"/>
      <c r="C436" s="3" t="s">
        <v>317</v>
      </c>
      <c r="D436" s="9" t="s">
        <v>318</v>
      </c>
      <c r="I436" s="44"/>
    </row>
    <row r="437" ht="19.947476196289063" customHeight="1">
      <c r="B437" s="40"/>
      <c r="C437" s="3" t="s">
        <v>465</v>
      </c>
      <c r="D437" s="9" t="s">
        <v>466</v>
      </c>
      <c r="I437" s="44"/>
    </row>
    <row r="438" ht="19.947476196289063" customHeight="1">
      <c r="B438" s="40"/>
      <c r="C438" s="3" t="s">
        <v>467</v>
      </c>
      <c r="D438" s="9" t="s">
        <v>468</v>
      </c>
      <c r="I438" s="44"/>
    </row>
    <row r="439" ht="19.947476196289063" customHeight="1">
      <c r="B439" s="40"/>
      <c r="C439" s="3" t="s">
        <v>469</v>
      </c>
      <c r="D439" s="9" t="s">
        <v>470</v>
      </c>
      <c r="I439" s="44"/>
    </row>
    <row r="440" ht="19.947476196289063" customHeight="1">
      <c r="B440" s="40"/>
      <c r="C440" s="3" t="s">
        <v>471</v>
      </c>
      <c r="D440" s="9" t="s">
        <v>472</v>
      </c>
      <c r="I440" s="44"/>
    </row>
    <row r="441">
      <c r="B441" s="40"/>
      <c r="I441" s="44"/>
    </row>
    <row r="442">
      <c r="B442" s="40"/>
      <c r="C442" s="34" t="s">
        <v>54</v>
      </c>
      <c r="I442" s="44"/>
    </row>
    <row r="443">
      <c r="B443" s="40"/>
      <c r="I443" s="44"/>
    </row>
    <row r="444" ht="63.34591064453125" customHeight="1">
      <c r="B444" s="41" t="s">
        <v>473</v>
      </c>
      <c r="C444" s="32" t="s">
        <v>474</v>
      </c>
      <c r="D444" s="31" t="s">
        <v>475</v>
      </c>
      <c r="E444" s="30"/>
      <c r="F444" s="30"/>
      <c r="G444" s="30"/>
      <c r="H444" s="30"/>
      <c r="I444" s="45"/>
    </row>
    <row r="445" ht="19.947476196289063" customHeight="1">
      <c r="B445" s="40"/>
      <c r="C445" s="3" t="s">
        <v>476</v>
      </c>
      <c r="D445" s="9" t="s">
        <v>477</v>
      </c>
      <c r="I445" s="44"/>
    </row>
    <row r="446" ht="19.947476196289063" customHeight="1">
      <c r="B446" s="40"/>
      <c r="C446" s="3" t="s">
        <v>478</v>
      </c>
      <c r="D446" s="9" t="s">
        <v>479</v>
      </c>
      <c r="I446" s="44"/>
    </row>
    <row r="447" ht="19.947476196289063" customHeight="1">
      <c r="B447" s="40"/>
      <c r="C447" s="3" t="s">
        <v>480</v>
      </c>
      <c r="D447" s="9" t="s">
        <v>481</v>
      </c>
      <c r="I447" s="44"/>
    </row>
    <row r="448" ht="19.947476196289063" customHeight="1">
      <c r="B448" s="40"/>
      <c r="C448" s="3" t="s">
        <v>482</v>
      </c>
      <c r="D448" s="9" t="s">
        <v>483</v>
      </c>
      <c r="I448" s="44"/>
    </row>
    <row r="449" ht="19.947476196289063" customHeight="1">
      <c r="B449" s="40"/>
      <c r="C449" s="3" t="s">
        <v>484</v>
      </c>
      <c r="D449" s="9" t="s">
        <v>485</v>
      </c>
      <c r="I449" s="44"/>
    </row>
    <row r="450" ht="19.947476196289063" customHeight="1">
      <c r="B450" s="40"/>
      <c r="C450" s="3" t="s">
        <v>226</v>
      </c>
      <c r="D450" s="9" t="s">
        <v>227</v>
      </c>
      <c r="I450" s="44"/>
    </row>
    <row r="451" ht="19.947476196289063" customHeight="1">
      <c r="B451" s="40"/>
      <c r="C451" s="3" t="s">
        <v>486</v>
      </c>
      <c r="D451" s="9" t="s">
        <v>487</v>
      </c>
      <c r="I451" s="44"/>
    </row>
    <row r="452" ht="19.947476196289063" customHeight="1">
      <c r="B452" s="40"/>
      <c r="C452" s="3" t="s">
        <v>488</v>
      </c>
      <c r="D452" s="9" t="s">
        <v>489</v>
      </c>
      <c r="I452" s="44"/>
    </row>
    <row r="453" ht="19.947476196289063" customHeight="1">
      <c r="B453" s="40"/>
      <c r="C453" s="3" t="s">
        <v>490</v>
      </c>
      <c r="D453" s="9" t="s">
        <v>491</v>
      </c>
      <c r="I453" s="44"/>
    </row>
    <row r="454" ht="19.947476196289063" customHeight="1">
      <c r="B454" s="40"/>
      <c r="C454" s="3" t="s">
        <v>492</v>
      </c>
      <c r="D454" s="9" t="s">
        <v>493</v>
      </c>
      <c r="I454" s="44"/>
    </row>
    <row r="455" ht="19.947476196289063" customHeight="1">
      <c r="B455" s="40"/>
      <c r="C455" s="3" t="s">
        <v>494</v>
      </c>
      <c r="D455" s="9" t="s">
        <v>495</v>
      </c>
      <c r="I455" s="44"/>
    </row>
    <row r="456" ht="19.947476196289063" customHeight="1">
      <c r="B456" s="40"/>
      <c r="C456" s="3" t="s">
        <v>496</v>
      </c>
      <c r="D456" s="9" t="s">
        <v>497</v>
      </c>
      <c r="I456" s="44"/>
    </row>
    <row r="457">
      <c r="B457" s="40"/>
      <c r="I457" s="44"/>
    </row>
    <row r="458">
      <c r="B458" s="40"/>
      <c r="C458" s="34" t="s">
        <v>54</v>
      </c>
      <c r="I458" s="44"/>
    </row>
    <row r="459">
      <c r="B459" s="40"/>
      <c r="I459" s="44"/>
    </row>
    <row r="460" ht="63.34591064453125" customHeight="1">
      <c r="B460" s="41" t="s">
        <v>498</v>
      </c>
      <c r="C460" s="32" t="s">
        <v>474</v>
      </c>
      <c r="D460" s="31" t="s">
        <v>499</v>
      </c>
      <c r="E460" s="30"/>
      <c r="F460" s="30"/>
      <c r="G460" s="30"/>
      <c r="H460" s="30"/>
      <c r="I460" s="45"/>
    </row>
    <row r="461" ht="19.947476196289063" customHeight="1">
      <c r="B461" s="40"/>
      <c r="C461" s="3" t="s">
        <v>476</v>
      </c>
      <c r="D461" s="9" t="s">
        <v>477</v>
      </c>
      <c r="I461" s="44"/>
    </row>
    <row r="462" ht="19.947476196289063" customHeight="1">
      <c r="B462" s="40"/>
      <c r="C462" s="3" t="s">
        <v>478</v>
      </c>
      <c r="D462" s="9" t="s">
        <v>479</v>
      </c>
      <c r="I462" s="44"/>
    </row>
    <row r="463" ht="19.947476196289063" customHeight="1">
      <c r="B463" s="40"/>
      <c r="C463" s="3" t="s">
        <v>480</v>
      </c>
      <c r="D463" s="9" t="s">
        <v>481</v>
      </c>
      <c r="I463" s="44"/>
    </row>
    <row r="464" ht="19.947476196289063" customHeight="1">
      <c r="B464" s="40"/>
      <c r="C464" s="3" t="s">
        <v>482</v>
      </c>
      <c r="D464" s="9" t="s">
        <v>483</v>
      </c>
      <c r="I464" s="44"/>
    </row>
    <row r="465" ht="19.947476196289063" customHeight="1">
      <c r="B465" s="40"/>
      <c r="C465" s="3" t="s">
        <v>484</v>
      </c>
      <c r="D465" s="9" t="s">
        <v>485</v>
      </c>
      <c r="I465" s="44"/>
    </row>
    <row r="466" ht="19.947476196289063" customHeight="1">
      <c r="B466" s="40"/>
      <c r="C466" s="3" t="s">
        <v>226</v>
      </c>
      <c r="D466" s="9" t="s">
        <v>227</v>
      </c>
      <c r="I466" s="44"/>
    </row>
    <row r="467" ht="19.947476196289063" customHeight="1">
      <c r="B467" s="40"/>
      <c r="C467" s="3" t="s">
        <v>486</v>
      </c>
      <c r="D467" s="9" t="s">
        <v>487</v>
      </c>
      <c r="I467" s="44"/>
    </row>
    <row r="468" ht="19.947476196289063" customHeight="1">
      <c r="B468" s="40"/>
      <c r="C468" s="3" t="s">
        <v>488</v>
      </c>
      <c r="D468" s="9" t="s">
        <v>489</v>
      </c>
      <c r="I468" s="44"/>
    </row>
    <row r="469" ht="19.947476196289063" customHeight="1">
      <c r="B469" s="40"/>
      <c r="C469" s="3" t="s">
        <v>490</v>
      </c>
      <c r="D469" s="9" t="s">
        <v>491</v>
      </c>
      <c r="I469" s="44"/>
    </row>
    <row r="470" ht="19.947476196289063" customHeight="1">
      <c r="B470" s="40"/>
      <c r="C470" s="3" t="s">
        <v>492</v>
      </c>
      <c r="D470" s="9" t="s">
        <v>493</v>
      </c>
      <c r="I470" s="44"/>
    </row>
    <row r="471" ht="19.947476196289063" customHeight="1">
      <c r="B471" s="40"/>
      <c r="C471" s="3" t="s">
        <v>494</v>
      </c>
      <c r="D471" s="9" t="s">
        <v>495</v>
      </c>
      <c r="I471" s="44"/>
    </row>
    <row r="472" ht="19.947476196289063" customHeight="1">
      <c r="B472" s="40"/>
      <c r="C472" s="3" t="s">
        <v>496</v>
      </c>
      <c r="D472" s="9" t="s">
        <v>497</v>
      </c>
      <c r="I472" s="44"/>
    </row>
    <row r="473">
      <c r="B473" s="40"/>
      <c r="I473" s="44"/>
    </row>
    <row r="474">
      <c r="B474" s="40"/>
      <c r="C474" s="34" t="s">
        <v>54</v>
      </c>
      <c r="I474" s="44"/>
    </row>
    <row r="475">
      <c r="B475" s="42"/>
      <c r="C475" s="38"/>
      <c r="D475" s="38"/>
      <c r="E475" s="38"/>
      <c r="F475" s="38"/>
      <c r="G475" s="38"/>
      <c r="H475" s="38"/>
      <c r="I475" s="46"/>
    </row>
    <row r="476"/>
    <row r="477">
      <c r="B477" s="4" t="s">
        <v>76</v>
      </c>
    </row>
    <row r="478" ht="19.947476196289063" customHeight="1">
      <c r="B478" s="53" t="s">
        <v>500</v>
      </c>
      <c r="C478" s="36" t="s">
        <v>501</v>
      </c>
      <c r="D478" s="37"/>
      <c r="E478" s="37"/>
      <c r="F478" s="37"/>
      <c r="G478" s="37"/>
      <c r="H478" s="37"/>
      <c r="I478" s="43"/>
    </row>
    <row r="479" ht="19.947476196289063" customHeight="1">
      <c r="B479" s="54" t="s">
        <v>502</v>
      </c>
      <c r="C479" s="31" t="s">
        <v>503</v>
      </c>
      <c r="D479" s="30"/>
      <c r="I479" s="44"/>
    </row>
    <row r="480" ht="19.947476196289063" customHeight="1">
      <c r="B480" s="54" t="s">
        <v>504</v>
      </c>
      <c r="C480" s="31" t="s">
        <v>505</v>
      </c>
      <c r="D480" s="30"/>
      <c r="I480" s="44"/>
    </row>
    <row r="481" ht="19.947476196289063" customHeight="1">
      <c r="B481" s="54" t="s">
        <v>506</v>
      </c>
      <c r="C481" s="31" t="s">
        <v>507</v>
      </c>
      <c r="D481" s="30"/>
      <c r="I481" s="44"/>
    </row>
    <row r="482" ht="19.947476196289063" customHeight="1">
      <c r="B482" s="54" t="s">
        <v>508</v>
      </c>
      <c r="C482" s="31" t="s">
        <v>509</v>
      </c>
      <c r="D482" s="30"/>
      <c r="I482" s="44"/>
    </row>
    <row r="483" ht="19.947476196289063" customHeight="1">
      <c r="B483" s="54" t="s">
        <v>510</v>
      </c>
      <c r="C483" s="31" t="s">
        <v>511</v>
      </c>
      <c r="D483" s="30"/>
      <c r="I483" s="44"/>
    </row>
    <row r="484" ht="19.947476196289063" customHeight="1">
      <c r="B484" s="54" t="s">
        <v>512</v>
      </c>
      <c r="C484" s="31" t="s">
        <v>513</v>
      </c>
      <c r="D484" s="30"/>
      <c r="I484" s="44"/>
    </row>
    <row r="485" ht="19.947476196289063" customHeight="1">
      <c r="B485" s="54" t="s">
        <v>514</v>
      </c>
      <c r="C485" s="31" t="s">
        <v>515</v>
      </c>
      <c r="D485" s="30"/>
      <c r="I485" s="44"/>
    </row>
    <row r="486" ht="19.947476196289063" customHeight="1">
      <c r="B486" s="54" t="s">
        <v>516</v>
      </c>
      <c r="C486" s="31" t="s">
        <v>517</v>
      </c>
      <c r="D486" s="30"/>
      <c r="I486" s="44"/>
    </row>
    <row r="487" ht="19.947476196289063" customHeight="1">
      <c r="B487" s="54" t="s">
        <v>518</v>
      </c>
      <c r="C487" s="31" t="s">
        <v>519</v>
      </c>
      <c r="D487" s="30"/>
      <c r="I487" s="44"/>
    </row>
    <row r="488" ht="19.947476196289063" customHeight="1">
      <c r="B488" s="55" t="s">
        <v>520</v>
      </c>
      <c r="C488" s="51" t="s">
        <v>521</v>
      </c>
      <c r="D488" s="52"/>
      <c r="E488" s="38"/>
      <c r="F488" s="38"/>
      <c r="G488" s="38"/>
      <c r="H488" s="38"/>
      <c r="I488" s="46"/>
    </row>
    <row r="489"/>
    <row r="490"/>
    <row r="491"/>
    <row r="492" ht="92.2781982421875" customHeight="1">
      <c r="A492" s="9" t="s">
        <v>8</v>
      </c>
    </row>
    <row r="493">
      <c r="A493" s="28" t="s">
        <v>522</v>
      </c>
      <c r="B493" s="4" t="s">
        <v>43</v>
      </c>
    </row>
    <row r="494" ht="48.879766845703124" customHeight="1">
      <c r="B494" s="39" t="s">
        <v>523</v>
      </c>
      <c r="C494" s="35" t="s">
        <v>45</v>
      </c>
      <c r="D494" s="36" t="s">
        <v>524</v>
      </c>
      <c r="E494" s="37"/>
      <c r="F494" s="37"/>
      <c r="G494" s="37"/>
      <c r="H494" s="37"/>
      <c r="I494" s="43"/>
    </row>
    <row r="495" ht="19.947476196289063" customHeight="1">
      <c r="B495" s="40"/>
      <c r="C495" s="3" t="s">
        <v>525</v>
      </c>
      <c r="D495" s="9" t="s">
        <v>526</v>
      </c>
      <c r="I495" s="44"/>
    </row>
    <row r="496" ht="19.947476196289063" customHeight="1">
      <c r="B496" s="40"/>
      <c r="C496" s="3" t="s">
        <v>527</v>
      </c>
      <c r="D496" s="9" t="s">
        <v>528</v>
      </c>
      <c r="I496" s="44"/>
    </row>
    <row r="497" ht="34.413623046875" customHeight="1">
      <c r="B497" s="40"/>
      <c r="C497" s="3" t="s">
        <v>529</v>
      </c>
      <c r="D497" s="9" t="s">
        <v>530</v>
      </c>
      <c r="I497" s="44"/>
    </row>
    <row r="498">
      <c r="B498" s="40"/>
      <c r="I498" s="44"/>
    </row>
    <row r="499">
      <c r="B499" s="40"/>
      <c r="C499" s="7" t="s">
        <v>49</v>
      </c>
      <c r="I499" s="44"/>
    </row>
    <row r="500">
      <c r="B500" s="40"/>
      <c r="I500" s="44"/>
    </row>
    <row r="501" ht="19.947476196289063" customHeight="1">
      <c r="B501" s="41" t="s">
        <v>531</v>
      </c>
      <c r="C501" s="33" t="s">
        <v>257</v>
      </c>
      <c r="D501" s="31" t="s">
        <v>532</v>
      </c>
      <c r="E501" s="30"/>
      <c r="F501" s="30"/>
      <c r="G501" s="30"/>
      <c r="H501" s="30"/>
      <c r="I501" s="45"/>
    </row>
    <row r="502">
      <c r="B502" s="40"/>
      <c r="C502" s="3" t="s">
        <v>259</v>
      </c>
      <c r="I502" s="44"/>
    </row>
    <row r="503">
      <c r="B503" s="40"/>
      <c r="I503" s="44"/>
    </row>
    <row r="504">
      <c r="B504" s="40"/>
      <c r="C504" s="34" t="s">
        <v>54</v>
      </c>
      <c r="I504" s="44"/>
    </row>
    <row r="505">
      <c r="B505" s="40"/>
      <c r="I505" s="44"/>
    </row>
    <row r="506" ht="48.879766845703124" customHeight="1">
      <c r="B506" s="41" t="s">
        <v>533</v>
      </c>
      <c r="C506" s="33" t="s">
        <v>67</v>
      </c>
      <c r="D506" s="31" t="s">
        <v>534</v>
      </c>
      <c r="E506" s="30"/>
      <c r="F506" s="30"/>
      <c r="G506" s="30"/>
      <c r="H506" s="30"/>
      <c r="I506" s="45"/>
    </row>
    <row r="507">
      <c r="B507" s="40"/>
      <c r="I507" s="44"/>
    </row>
    <row r="508">
      <c r="B508" s="40"/>
      <c r="C508" s="34" t="s">
        <v>54</v>
      </c>
      <c r="I508" s="44"/>
    </row>
    <row r="509">
      <c r="B509" s="40"/>
      <c r="I509" s="44"/>
    </row>
    <row r="510" ht="19.947476196289063" customHeight="1">
      <c r="B510" s="41" t="s">
        <v>448</v>
      </c>
      <c r="C510" s="32" t="s">
        <v>449</v>
      </c>
      <c r="D510" s="31" t="s">
        <v>535</v>
      </c>
      <c r="E510" s="30"/>
      <c r="F510" s="30"/>
      <c r="G510" s="30"/>
      <c r="H510" s="30"/>
      <c r="I510" s="45"/>
    </row>
    <row r="511" ht="19.947476196289063" customHeight="1">
      <c r="B511" s="40"/>
      <c r="C511" s="3" t="s">
        <v>451</v>
      </c>
      <c r="D511" s="9" t="s">
        <v>536</v>
      </c>
      <c r="I511" s="44"/>
    </row>
    <row r="512" ht="19.947476196289063" customHeight="1">
      <c r="B512" s="40"/>
      <c r="C512" s="3" t="s">
        <v>453</v>
      </c>
      <c r="D512" s="9" t="s">
        <v>454</v>
      </c>
      <c r="I512" s="44"/>
    </row>
    <row r="513" ht="19.947476196289063" customHeight="1">
      <c r="B513" s="40"/>
      <c r="C513" s="3" t="s">
        <v>455</v>
      </c>
      <c r="D513" s="9" t="s">
        <v>456</v>
      </c>
      <c r="I513" s="44"/>
    </row>
    <row r="514" ht="19.947476196289063" customHeight="1">
      <c r="B514" s="40"/>
      <c r="C514" s="3" t="s">
        <v>457</v>
      </c>
      <c r="D514" s="9" t="s">
        <v>458</v>
      </c>
      <c r="I514" s="44"/>
    </row>
    <row r="515" ht="19.947476196289063" customHeight="1">
      <c r="B515" s="40"/>
      <c r="C515" s="3" t="s">
        <v>537</v>
      </c>
      <c r="D515" s="9" t="s">
        <v>538</v>
      </c>
      <c r="I515" s="44"/>
    </row>
    <row r="516">
      <c r="B516" s="40"/>
      <c r="I516" s="44"/>
    </row>
    <row r="517">
      <c r="B517" s="40"/>
      <c r="C517" s="34" t="s">
        <v>54</v>
      </c>
      <c r="I517" s="44"/>
    </row>
    <row r="518">
      <c r="B518" s="40"/>
      <c r="I518" s="44"/>
    </row>
    <row r="519" ht="48.879766845703124" customHeight="1">
      <c r="B519" s="41" t="s">
        <v>539</v>
      </c>
      <c r="C519" s="32" t="s">
        <v>449</v>
      </c>
      <c r="D519" s="31" t="s">
        <v>540</v>
      </c>
      <c r="E519" s="30"/>
      <c r="F519" s="30"/>
      <c r="G519" s="30"/>
      <c r="H519" s="30"/>
      <c r="I519" s="45"/>
    </row>
    <row r="520" ht="19.947476196289063" customHeight="1">
      <c r="B520" s="40"/>
      <c r="C520" s="3" t="s">
        <v>541</v>
      </c>
      <c r="D520" s="9" t="s">
        <v>542</v>
      </c>
      <c r="I520" s="44"/>
    </row>
    <row r="521" ht="19.947476196289063" customHeight="1">
      <c r="B521" s="40"/>
      <c r="C521" s="3" t="s">
        <v>438</v>
      </c>
      <c r="D521" s="9" t="s">
        <v>439</v>
      </c>
      <c r="I521" s="44"/>
    </row>
    <row r="522" ht="19.947476196289063" customHeight="1">
      <c r="B522" s="40"/>
      <c r="C522" s="3" t="s">
        <v>440</v>
      </c>
      <c r="D522" s="9" t="s">
        <v>441</v>
      </c>
      <c r="I522" s="44"/>
    </row>
    <row r="523">
      <c r="B523" s="40"/>
      <c r="I523" s="44"/>
    </row>
    <row r="524">
      <c r="B524" s="40"/>
      <c r="C524" s="34" t="s">
        <v>54</v>
      </c>
      <c r="I524" s="44"/>
    </row>
    <row r="525">
      <c r="B525" s="40"/>
      <c r="I525" s="44"/>
    </row>
    <row r="526" ht="63.34591064453125" customHeight="1">
      <c r="B526" s="41" t="s">
        <v>473</v>
      </c>
      <c r="C526" s="32" t="s">
        <v>432</v>
      </c>
      <c r="D526" s="31" t="s">
        <v>543</v>
      </c>
      <c r="E526" s="30"/>
      <c r="F526" s="30"/>
      <c r="G526" s="30"/>
      <c r="H526" s="30"/>
      <c r="I526" s="45"/>
    </row>
    <row r="527" ht="19.947476196289063" customHeight="1">
      <c r="B527" s="40"/>
      <c r="C527" s="3" t="s">
        <v>434</v>
      </c>
      <c r="D527" s="9" t="s">
        <v>435</v>
      </c>
      <c r="I527" s="44"/>
    </row>
    <row r="528" ht="19.947476196289063" customHeight="1">
      <c r="B528" s="40"/>
      <c r="C528" s="3" t="s">
        <v>478</v>
      </c>
      <c r="D528" s="9" t="s">
        <v>479</v>
      </c>
      <c r="I528" s="44"/>
    </row>
    <row r="529" ht="19.947476196289063" customHeight="1">
      <c r="B529" s="40"/>
      <c r="C529" s="3" t="s">
        <v>480</v>
      </c>
      <c r="D529" s="9" t="s">
        <v>481</v>
      </c>
      <c r="I529" s="44"/>
    </row>
    <row r="530" ht="19.947476196289063" customHeight="1">
      <c r="B530" s="40"/>
      <c r="C530" s="3" t="s">
        <v>544</v>
      </c>
      <c r="D530" s="9" t="s">
        <v>545</v>
      </c>
      <c r="I530" s="44"/>
    </row>
    <row r="531" ht="19.947476196289063" customHeight="1">
      <c r="B531" s="40"/>
      <c r="C531" s="3" t="s">
        <v>546</v>
      </c>
      <c r="D531" s="9" t="s">
        <v>547</v>
      </c>
      <c r="I531" s="44"/>
    </row>
    <row r="532" ht="19.947476196289063" customHeight="1">
      <c r="B532" s="40"/>
      <c r="C532" s="3" t="s">
        <v>488</v>
      </c>
      <c r="D532" s="9" t="s">
        <v>489</v>
      </c>
      <c r="I532" s="44"/>
    </row>
    <row r="533" ht="19.947476196289063" customHeight="1">
      <c r="B533" s="40"/>
      <c r="C533" s="3" t="s">
        <v>537</v>
      </c>
      <c r="D533" s="9" t="s">
        <v>538</v>
      </c>
      <c r="I533" s="44"/>
    </row>
    <row r="534">
      <c r="B534" s="40"/>
      <c r="I534" s="44"/>
    </row>
    <row r="535">
      <c r="B535" s="40"/>
      <c r="C535" s="34" t="s">
        <v>54</v>
      </c>
      <c r="I535" s="44"/>
    </row>
    <row r="536">
      <c r="B536" s="40"/>
      <c r="I536" s="44"/>
    </row>
    <row r="537" ht="63.34591064453125" customHeight="1">
      <c r="B537" s="41" t="s">
        <v>498</v>
      </c>
      <c r="C537" s="32" t="s">
        <v>432</v>
      </c>
      <c r="D537" s="31" t="s">
        <v>548</v>
      </c>
      <c r="E537" s="30"/>
      <c r="F537" s="30"/>
      <c r="G537" s="30"/>
      <c r="H537" s="30"/>
      <c r="I537" s="45"/>
    </row>
    <row r="538" ht="19.947476196289063" customHeight="1">
      <c r="B538" s="40"/>
      <c r="C538" s="3" t="s">
        <v>434</v>
      </c>
      <c r="D538" s="9" t="s">
        <v>435</v>
      </c>
      <c r="I538" s="44"/>
    </row>
    <row r="539" ht="19.947476196289063" customHeight="1">
      <c r="B539" s="40"/>
      <c r="C539" s="3" t="s">
        <v>478</v>
      </c>
      <c r="D539" s="9" t="s">
        <v>479</v>
      </c>
      <c r="I539" s="44"/>
    </row>
    <row r="540" ht="19.947476196289063" customHeight="1">
      <c r="B540" s="40"/>
      <c r="C540" s="3" t="s">
        <v>480</v>
      </c>
      <c r="D540" s="9" t="s">
        <v>481</v>
      </c>
      <c r="I540" s="44"/>
    </row>
    <row r="541" ht="19.947476196289063" customHeight="1">
      <c r="B541" s="40"/>
      <c r="C541" s="3" t="s">
        <v>544</v>
      </c>
      <c r="D541" s="9" t="s">
        <v>545</v>
      </c>
      <c r="I541" s="44"/>
    </row>
    <row r="542" ht="19.947476196289063" customHeight="1">
      <c r="B542" s="40"/>
      <c r="C542" s="3" t="s">
        <v>488</v>
      </c>
      <c r="D542" s="9" t="s">
        <v>489</v>
      </c>
      <c r="I542" s="44"/>
    </row>
    <row r="543" ht="19.947476196289063" customHeight="1">
      <c r="B543" s="40"/>
      <c r="C543" s="3" t="s">
        <v>537</v>
      </c>
      <c r="D543" s="9" t="s">
        <v>538</v>
      </c>
      <c r="I543" s="44"/>
    </row>
    <row r="544">
      <c r="B544" s="40"/>
      <c r="I544" s="44"/>
    </row>
    <row r="545">
      <c r="B545" s="40"/>
      <c r="C545" s="34" t="s">
        <v>54</v>
      </c>
      <c r="I545" s="44"/>
    </row>
    <row r="546">
      <c r="B546" s="42"/>
      <c r="C546" s="38"/>
      <c r="D546" s="38"/>
      <c r="E546" s="38"/>
      <c r="F546" s="38"/>
      <c r="G546" s="38"/>
      <c r="H546" s="38"/>
      <c r="I546" s="46"/>
    </row>
    <row r="547"/>
    <row r="548">
      <c r="B548" s="4" t="s">
        <v>73</v>
      </c>
    </row>
    <row r="549" ht="19.947476196289063" customHeight="1">
      <c r="B549" s="49" t="s">
        <v>549</v>
      </c>
      <c r="C549" s="47" t="s">
        <v>550</v>
      </c>
      <c r="D549" s="48"/>
      <c r="E549" s="48"/>
      <c r="F549" s="48"/>
      <c r="G549" s="48"/>
      <c r="H549" s="48"/>
      <c r="I549" s="50"/>
    </row>
    <row r="550"/>
    <row r="551">
      <c r="B551" s="4" t="s">
        <v>76</v>
      </c>
    </row>
    <row r="552" ht="19.947476196289063" customHeight="1">
      <c r="B552" s="53" t="s">
        <v>551</v>
      </c>
      <c r="C552" s="36" t="s">
        <v>552</v>
      </c>
      <c r="D552" s="37"/>
      <c r="E552" s="37"/>
      <c r="F552" s="37"/>
      <c r="G552" s="37"/>
      <c r="H552" s="37"/>
      <c r="I552" s="43"/>
    </row>
    <row r="553" ht="19.947476196289063" customHeight="1">
      <c r="B553" s="54" t="s">
        <v>553</v>
      </c>
      <c r="C553" s="31" t="s">
        <v>554</v>
      </c>
      <c r="D553" s="30"/>
      <c r="I553" s="44"/>
    </row>
    <row r="554" ht="19.947476196289063" customHeight="1">
      <c r="B554" s="54" t="s">
        <v>555</v>
      </c>
      <c r="C554" s="31" t="s">
        <v>556</v>
      </c>
      <c r="D554" s="30"/>
      <c r="I554" s="44"/>
    </row>
    <row r="555" ht="19.947476196289063" customHeight="1">
      <c r="B555" s="54" t="s">
        <v>557</v>
      </c>
      <c r="C555" s="31" t="s">
        <v>558</v>
      </c>
      <c r="D555" s="30"/>
      <c r="I555" s="44"/>
    </row>
    <row r="556" ht="19.947476196289063" customHeight="1">
      <c r="B556" s="54" t="s">
        <v>559</v>
      </c>
      <c r="C556" s="31" t="s">
        <v>560</v>
      </c>
      <c r="D556" s="30"/>
      <c r="I556" s="44"/>
    </row>
    <row r="557" ht="19.947476196289063" customHeight="1">
      <c r="B557" s="54" t="s">
        <v>561</v>
      </c>
      <c r="C557" s="31" t="s">
        <v>562</v>
      </c>
      <c r="D557" s="30"/>
      <c r="I557" s="44"/>
    </row>
    <row r="558" ht="19.947476196289063" customHeight="1">
      <c r="B558" s="54" t="s">
        <v>563</v>
      </c>
      <c r="C558" s="31" t="s">
        <v>564</v>
      </c>
      <c r="D558" s="30"/>
      <c r="I558" s="44"/>
    </row>
    <row r="559" ht="19.947476196289063" customHeight="1">
      <c r="B559" s="54" t="s">
        <v>565</v>
      </c>
      <c r="C559" s="31" t="s">
        <v>566</v>
      </c>
      <c r="D559" s="30"/>
      <c r="I559" s="44"/>
    </row>
    <row r="560" ht="19.947476196289063" customHeight="1">
      <c r="B560" s="54" t="s">
        <v>567</v>
      </c>
      <c r="C560" s="31" t="s">
        <v>568</v>
      </c>
      <c r="D560" s="30"/>
      <c r="I560" s="44"/>
    </row>
    <row r="561" ht="19.947476196289063" customHeight="1">
      <c r="B561" s="55" t="s">
        <v>569</v>
      </c>
      <c r="C561" s="51" t="s">
        <v>570</v>
      </c>
      <c r="D561" s="52"/>
      <c r="E561" s="38"/>
      <c r="F561" s="38"/>
      <c r="G561" s="38"/>
      <c r="H561" s="38"/>
      <c r="I561" s="46"/>
    </row>
    <row r="562"/>
    <row r="563"/>
    <row r="564"/>
    <row r="565" ht="48.879766845703124" customHeight="1">
      <c r="A565" s="9" t="s">
        <v>9</v>
      </c>
    </row>
    <row r="566">
      <c r="A566" s="28" t="s">
        <v>571</v>
      </c>
      <c r="B566" s="4" t="s">
        <v>43</v>
      </c>
    </row>
    <row r="567" ht="19.947476196289063" customHeight="1">
      <c r="B567" s="62" t="s">
        <v>572</v>
      </c>
      <c r="C567" s="61"/>
      <c r="D567" s="61"/>
      <c r="E567" s="61"/>
      <c r="F567" s="61"/>
      <c r="G567" s="61"/>
      <c r="H567" s="61"/>
      <c r="I567" s="65"/>
    </row>
    <row r="568" ht="19.947476196289063" customHeight="1">
      <c r="B568" s="63" t="s">
        <v>573</v>
      </c>
      <c r="C568" s="58" t="s">
        <v>257</v>
      </c>
      <c r="D568" s="9" t="s">
        <v>574</v>
      </c>
      <c r="I568" s="44"/>
    </row>
    <row r="569">
      <c r="B569" s="40"/>
      <c r="C569" s="3" t="s">
        <v>259</v>
      </c>
      <c r="I569" s="44"/>
    </row>
    <row r="570">
      <c r="B570" s="40"/>
      <c r="I570" s="44"/>
    </row>
    <row r="571">
      <c r="B571" s="40"/>
      <c r="C571" s="7" t="s">
        <v>49</v>
      </c>
      <c r="I571" s="44"/>
    </row>
    <row r="572">
      <c r="B572" s="40"/>
      <c r="I572" s="44"/>
    </row>
    <row r="573" ht="19.947476196289063" customHeight="1">
      <c r="B573" s="41" t="s">
        <v>575</v>
      </c>
      <c r="C573" s="33" t="s">
        <v>257</v>
      </c>
      <c r="D573" s="31" t="s">
        <v>576</v>
      </c>
      <c r="E573" s="30"/>
      <c r="F573" s="30"/>
      <c r="G573" s="30"/>
      <c r="H573" s="30"/>
      <c r="I573" s="45"/>
    </row>
    <row r="574">
      <c r="B574" s="40"/>
      <c r="C574" s="3" t="s">
        <v>259</v>
      </c>
      <c r="I574" s="44"/>
    </row>
    <row r="575">
      <c r="B575" s="40"/>
      <c r="I575" s="44"/>
    </row>
    <row r="576">
      <c r="B576" s="40"/>
      <c r="C576" s="7" t="s">
        <v>49</v>
      </c>
      <c r="I576" s="44"/>
    </row>
    <row r="577">
      <c r="B577" s="40"/>
      <c r="I577" s="44"/>
    </row>
    <row r="578" ht="19.947476196289063" customHeight="1">
      <c r="B578" s="41" t="s">
        <v>577</v>
      </c>
      <c r="C578" s="33" t="s">
        <v>257</v>
      </c>
      <c r="D578" s="31" t="s">
        <v>578</v>
      </c>
      <c r="E578" s="30"/>
      <c r="F578" s="30"/>
      <c r="G578" s="30"/>
      <c r="H578" s="30"/>
      <c r="I578" s="45"/>
    </row>
    <row r="579">
      <c r="B579" s="40"/>
      <c r="C579" s="3" t="s">
        <v>259</v>
      </c>
      <c r="I579" s="44"/>
    </row>
    <row r="580">
      <c r="B580" s="40"/>
      <c r="I580" s="44"/>
    </row>
    <row r="581">
      <c r="B581" s="40"/>
      <c r="C581" s="7" t="s">
        <v>49</v>
      </c>
      <c r="I581" s="44"/>
    </row>
    <row r="582">
      <c r="B582" s="40"/>
      <c r="I582" s="44"/>
    </row>
    <row r="583" ht="19.947476196289063" customHeight="1">
      <c r="B583" s="41" t="s">
        <v>579</v>
      </c>
      <c r="C583" s="33" t="s">
        <v>257</v>
      </c>
      <c r="D583" s="31" t="s">
        <v>580</v>
      </c>
      <c r="E583" s="30"/>
      <c r="F583" s="30"/>
      <c r="G583" s="30"/>
      <c r="H583" s="30"/>
      <c r="I583" s="45"/>
    </row>
    <row r="584">
      <c r="B584" s="40"/>
      <c r="C584" s="3" t="s">
        <v>259</v>
      </c>
      <c r="I584" s="44"/>
    </row>
    <row r="585">
      <c r="B585" s="40"/>
      <c r="I585" s="44"/>
    </row>
    <row r="586">
      <c r="B586" s="40"/>
      <c r="C586" s="7" t="s">
        <v>49</v>
      </c>
      <c r="I586" s="44"/>
    </row>
    <row r="587">
      <c r="B587" s="40"/>
      <c r="I587" s="44"/>
    </row>
    <row r="588" ht="19.947476196289063" customHeight="1">
      <c r="B588" s="41" t="s">
        <v>581</v>
      </c>
      <c r="C588" s="33" t="s">
        <v>257</v>
      </c>
      <c r="D588" s="31" t="s">
        <v>582</v>
      </c>
      <c r="E588" s="30"/>
      <c r="F588" s="30"/>
      <c r="G588" s="30"/>
      <c r="H588" s="30"/>
      <c r="I588" s="45"/>
    </row>
    <row r="589">
      <c r="B589" s="40"/>
      <c r="C589" s="3" t="s">
        <v>259</v>
      </c>
      <c r="I589" s="44"/>
    </row>
    <row r="590">
      <c r="B590" s="40"/>
      <c r="I590" s="44"/>
    </row>
    <row r="591">
      <c r="B591" s="40"/>
      <c r="C591" s="7" t="s">
        <v>49</v>
      </c>
      <c r="I591" s="44"/>
    </row>
    <row r="592">
      <c r="B592" s="40"/>
      <c r="I592" s="44"/>
    </row>
    <row r="593" ht="19.947476196289063" customHeight="1">
      <c r="B593" s="41" t="s">
        <v>583</v>
      </c>
      <c r="C593" s="33" t="s">
        <v>257</v>
      </c>
      <c r="D593" s="31" t="s">
        <v>584</v>
      </c>
      <c r="E593" s="30"/>
      <c r="F593" s="30"/>
      <c r="G593" s="30"/>
      <c r="H593" s="30"/>
      <c r="I593" s="45"/>
    </row>
    <row r="594">
      <c r="B594" s="40"/>
      <c r="C594" s="3" t="s">
        <v>259</v>
      </c>
      <c r="I594" s="44"/>
    </row>
    <row r="595">
      <c r="B595" s="40"/>
      <c r="I595" s="44"/>
    </row>
    <row r="596">
      <c r="B596" s="40"/>
      <c r="C596" s="7" t="s">
        <v>49</v>
      </c>
      <c r="I596" s="44"/>
    </row>
    <row r="597">
      <c r="B597" s="40"/>
      <c r="I597" s="44"/>
    </row>
    <row r="598" ht="19.947476196289063" customHeight="1">
      <c r="B598" s="41" t="s">
        <v>585</v>
      </c>
      <c r="C598" s="33" t="s">
        <v>168</v>
      </c>
      <c r="D598" s="31" t="s">
        <v>586</v>
      </c>
      <c r="E598" s="30"/>
      <c r="F598" s="30"/>
      <c r="G598" s="30"/>
      <c r="H598" s="30"/>
      <c r="I598" s="45"/>
    </row>
    <row r="599">
      <c r="B599" s="40"/>
      <c r="C599" s="3" t="s">
        <v>587</v>
      </c>
      <c r="I599" s="44"/>
    </row>
    <row r="600">
      <c r="B600" s="40"/>
      <c r="I600" s="44"/>
    </row>
    <row r="601">
      <c r="B601" s="40"/>
      <c r="C601" s="7" t="s">
        <v>49</v>
      </c>
      <c r="I601" s="44"/>
    </row>
    <row r="602">
      <c r="B602" s="40"/>
      <c r="I602" s="44"/>
    </row>
    <row r="603" ht="19.947476196289063" customHeight="1">
      <c r="B603" s="41" t="s">
        <v>588</v>
      </c>
      <c r="C603" s="32" t="s">
        <v>45</v>
      </c>
      <c r="D603" s="31" t="s">
        <v>589</v>
      </c>
      <c r="E603" s="30"/>
      <c r="F603" s="30"/>
      <c r="G603" s="30"/>
      <c r="H603" s="30"/>
      <c r="I603" s="45"/>
    </row>
    <row r="604" ht="19.947476196289063" customHeight="1">
      <c r="B604" s="40"/>
      <c r="C604" s="3" t="s">
        <v>222</v>
      </c>
      <c r="D604" s="9" t="s">
        <v>223</v>
      </c>
      <c r="I604" s="44"/>
    </row>
    <row r="605" ht="19.947476196289063" customHeight="1">
      <c r="B605" s="40"/>
      <c r="C605" s="3" t="s">
        <v>228</v>
      </c>
      <c r="D605" s="9" t="s">
        <v>229</v>
      </c>
      <c r="I605" s="44"/>
    </row>
    <row r="606" ht="19.947476196289063" customHeight="1">
      <c r="B606" s="40"/>
      <c r="C606" s="3" t="s">
        <v>590</v>
      </c>
      <c r="D606" s="9" t="s">
        <v>591</v>
      </c>
      <c r="I606" s="44"/>
    </row>
    <row r="607" ht="19.947476196289063" customHeight="1">
      <c r="B607" s="40"/>
      <c r="C607" s="3" t="s">
        <v>226</v>
      </c>
      <c r="D607" s="9" t="s">
        <v>227</v>
      </c>
      <c r="I607" s="44"/>
    </row>
    <row r="608" ht="19.947476196289063" customHeight="1">
      <c r="B608" s="40"/>
      <c r="C608" s="3" t="s">
        <v>592</v>
      </c>
      <c r="D608" s="9" t="s">
        <v>593</v>
      </c>
      <c r="I608" s="44"/>
    </row>
    <row r="609" ht="19.947476196289063" customHeight="1">
      <c r="B609" s="40"/>
      <c r="C609" s="3" t="s">
        <v>594</v>
      </c>
      <c r="D609" s="9" t="s">
        <v>595</v>
      </c>
      <c r="I609" s="44"/>
    </row>
    <row r="610">
      <c r="B610" s="40"/>
      <c r="I610" s="44"/>
    </row>
    <row r="611">
      <c r="B611" s="40"/>
      <c r="C611" s="7" t="s">
        <v>49</v>
      </c>
      <c r="I611" s="44"/>
    </row>
    <row r="612">
      <c r="B612" s="40"/>
      <c r="I612" s="44"/>
    </row>
    <row r="613" ht="19.947476196289063" customHeight="1">
      <c r="B613" s="41" t="s">
        <v>596</v>
      </c>
      <c r="C613" s="32" t="s">
        <v>45</v>
      </c>
      <c r="D613" s="31" t="s">
        <v>597</v>
      </c>
      <c r="E613" s="30"/>
      <c r="F613" s="30"/>
      <c r="G613" s="30"/>
      <c r="H613" s="30"/>
      <c r="I613" s="45"/>
    </row>
    <row r="614" ht="19.947476196289063" customHeight="1">
      <c r="B614" s="40"/>
      <c r="C614" s="3" t="s">
        <v>266</v>
      </c>
      <c r="D614" s="9" t="s">
        <v>598</v>
      </c>
      <c r="I614" s="44"/>
    </row>
    <row r="615" ht="19.947476196289063" customHeight="1">
      <c r="B615" s="40"/>
      <c r="C615" s="3" t="s">
        <v>599</v>
      </c>
      <c r="D615" s="9" t="s">
        <v>600</v>
      </c>
      <c r="I615" s="44"/>
    </row>
    <row r="616">
      <c r="B616" s="40"/>
      <c r="I616" s="44"/>
    </row>
    <row r="617">
      <c r="B617" s="40"/>
      <c r="C617" s="7" t="s">
        <v>49</v>
      </c>
      <c r="I617" s="44"/>
    </row>
    <row r="618">
      <c r="B618" s="40"/>
      <c r="I618" s="44"/>
    </row>
    <row r="619" ht="48.879766845703124" customHeight="1">
      <c r="B619" s="41" t="s">
        <v>601</v>
      </c>
      <c r="C619" s="32" t="s">
        <v>45</v>
      </c>
      <c r="D619" s="31" t="s">
        <v>602</v>
      </c>
      <c r="E619" s="30"/>
      <c r="F619" s="30"/>
      <c r="G619" s="30"/>
      <c r="H619" s="30"/>
      <c r="I619" s="45"/>
    </row>
    <row r="620" ht="19.947476196289063" customHeight="1">
      <c r="B620" s="40"/>
      <c r="C620" s="3" t="s">
        <v>434</v>
      </c>
      <c r="D620" s="9" t="s">
        <v>267</v>
      </c>
      <c r="I620" s="44"/>
    </row>
    <row r="621" ht="34.413623046875" customHeight="1">
      <c r="B621" s="40"/>
      <c r="C621" s="3" t="s">
        <v>603</v>
      </c>
      <c r="D621" s="9" t="s">
        <v>604</v>
      </c>
      <c r="I621" s="44"/>
    </row>
    <row r="622" ht="19.947476196289063" customHeight="1">
      <c r="B622" s="40"/>
      <c r="C622" s="3" t="s">
        <v>605</v>
      </c>
      <c r="D622" s="9" t="s">
        <v>606</v>
      </c>
      <c r="I622" s="44"/>
    </row>
    <row r="623" ht="19.947476196289063" customHeight="1">
      <c r="B623" s="40"/>
      <c r="C623" s="3" t="s">
        <v>607</v>
      </c>
      <c r="D623" s="9" t="s">
        <v>608</v>
      </c>
      <c r="I623" s="44"/>
    </row>
    <row r="624" ht="19.947476196289063" customHeight="1">
      <c r="B624" s="40"/>
      <c r="C624" s="3" t="s">
        <v>609</v>
      </c>
      <c r="D624" s="9" t="s">
        <v>610</v>
      </c>
      <c r="I624" s="44"/>
    </row>
    <row r="625" ht="19.947476196289063" customHeight="1">
      <c r="B625" s="40"/>
      <c r="C625" s="3" t="s">
        <v>331</v>
      </c>
      <c r="D625" s="9" t="s">
        <v>611</v>
      </c>
      <c r="I625" s="44"/>
    </row>
    <row r="626" ht="19.947476196289063" customHeight="1">
      <c r="B626" s="40"/>
      <c r="C626" s="3" t="s">
        <v>214</v>
      </c>
      <c r="D626" s="9" t="s">
        <v>612</v>
      </c>
      <c r="I626" s="44"/>
    </row>
    <row r="627">
      <c r="B627" s="40"/>
      <c r="I627" s="44"/>
    </row>
    <row r="628">
      <c r="B628" s="40"/>
      <c r="C628" s="34" t="s">
        <v>54</v>
      </c>
      <c r="I628" s="44"/>
    </row>
    <row r="629">
      <c r="B629" s="40"/>
      <c r="I629" s="44"/>
    </row>
    <row r="630" ht="19.947476196289063" customHeight="1">
      <c r="B630" s="41" t="s">
        <v>613</v>
      </c>
      <c r="C630" s="33" t="s">
        <v>257</v>
      </c>
      <c r="D630" s="31" t="s">
        <v>614</v>
      </c>
      <c r="E630" s="30"/>
      <c r="F630" s="30"/>
      <c r="G630" s="30"/>
      <c r="H630" s="30"/>
      <c r="I630" s="45"/>
    </row>
    <row r="631">
      <c r="B631" s="40"/>
      <c r="C631" s="3" t="s">
        <v>259</v>
      </c>
      <c r="I631" s="44"/>
    </row>
    <row r="632">
      <c r="B632" s="40"/>
      <c r="I632" s="44"/>
    </row>
    <row r="633">
      <c r="B633" s="40"/>
      <c r="C633" s="7" t="s">
        <v>49</v>
      </c>
      <c r="I633" s="44"/>
    </row>
    <row r="634">
      <c r="B634" s="40"/>
      <c r="I634" s="44"/>
    </row>
    <row r="635" ht="19.947476196289063" customHeight="1">
      <c r="B635" s="41" t="s">
        <v>615</v>
      </c>
      <c r="C635" s="33" t="s">
        <v>257</v>
      </c>
      <c r="D635" s="31" t="s">
        <v>616</v>
      </c>
      <c r="E635" s="30"/>
      <c r="F635" s="30"/>
      <c r="G635" s="30"/>
      <c r="H635" s="30"/>
      <c r="I635" s="45"/>
    </row>
    <row r="636">
      <c r="B636" s="40"/>
      <c r="C636" s="3" t="s">
        <v>259</v>
      </c>
      <c r="I636" s="44"/>
    </row>
    <row r="637">
      <c r="B637" s="40"/>
      <c r="I637" s="44"/>
    </row>
    <row r="638">
      <c r="B638" s="40"/>
      <c r="C638" s="7" t="s">
        <v>49</v>
      </c>
      <c r="I638" s="44"/>
    </row>
    <row r="639">
      <c r="B639" s="40"/>
      <c r="I639" s="44"/>
    </row>
    <row r="640" ht="19.947476196289063" customHeight="1">
      <c r="B640" s="64" t="s">
        <v>617</v>
      </c>
      <c r="C640" s="57"/>
      <c r="D640" s="57"/>
      <c r="E640" s="57"/>
      <c r="F640" s="57"/>
      <c r="G640" s="57"/>
      <c r="H640" s="57"/>
      <c r="I640" s="66"/>
    </row>
    <row r="641" ht="19.947476196289063" customHeight="1">
      <c r="B641" s="63" t="s">
        <v>618</v>
      </c>
      <c r="C641" s="59" t="s">
        <v>45</v>
      </c>
      <c r="D641" s="9" t="s">
        <v>619</v>
      </c>
      <c r="I641" s="44"/>
    </row>
    <row r="642" ht="19.947476196289063" customHeight="1">
      <c r="B642" s="40"/>
      <c r="C642" s="3" t="s">
        <v>620</v>
      </c>
      <c r="D642" s="9" t="s">
        <v>621</v>
      </c>
      <c r="I642" s="44"/>
    </row>
    <row r="643" ht="19.947476196289063" customHeight="1">
      <c r="B643" s="40"/>
      <c r="C643" s="3" t="s">
        <v>622</v>
      </c>
      <c r="D643" s="9" t="s">
        <v>623</v>
      </c>
      <c r="I643" s="44"/>
    </row>
    <row r="644" ht="19.947476196289063" customHeight="1">
      <c r="B644" s="40"/>
      <c r="C644" s="3" t="s">
        <v>624</v>
      </c>
      <c r="D644" s="9" t="s">
        <v>625</v>
      </c>
      <c r="I644" s="44"/>
    </row>
    <row r="645" ht="19.947476196289063" customHeight="1">
      <c r="B645" s="40"/>
      <c r="C645" s="3" t="s">
        <v>626</v>
      </c>
      <c r="D645" s="9" t="s">
        <v>627</v>
      </c>
      <c r="I645" s="44"/>
    </row>
    <row r="646">
      <c r="B646" s="40"/>
      <c r="I646" s="44"/>
    </row>
    <row r="647">
      <c r="B647" s="40"/>
      <c r="C647" s="34" t="s">
        <v>54</v>
      </c>
      <c r="I647" s="44"/>
    </row>
    <row r="648">
      <c r="B648" s="40"/>
      <c r="C648" s="60" t="str">
        <f>HYPERLINK("#'Json-dokumentation'!A2905", "Fotnot: (**)")</f>
        <v>Fotnot: (**)</v>
      </c>
      <c r="I648" s="44"/>
    </row>
    <row r="649">
      <c r="B649" s="40"/>
      <c r="I649" s="44"/>
    </row>
    <row r="650" ht="19.947476196289063" customHeight="1">
      <c r="B650" s="41" t="s">
        <v>628</v>
      </c>
      <c r="C650" s="32" t="s">
        <v>45</v>
      </c>
      <c r="D650" s="31" t="s">
        <v>629</v>
      </c>
      <c r="E650" s="30"/>
      <c r="F650" s="30"/>
      <c r="G650" s="30"/>
      <c r="H650" s="30"/>
      <c r="I650" s="45"/>
    </row>
    <row r="651" ht="19.947476196289063" customHeight="1">
      <c r="B651" s="40"/>
      <c r="C651" s="3" t="s">
        <v>620</v>
      </c>
      <c r="D651" s="9" t="s">
        <v>630</v>
      </c>
      <c r="I651" s="44"/>
    </row>
    <row r="652" ht="19.947476196289063" customHeight="1">
      <c r="B652" s="40"/>
      <c r="C652" s="3" t="s">
        <v>622</v>
      </c>
      <c r="D652" s="9" t="s">
        <v>631</v>
      </c>
      <c r="I652" s="44"/>
    </row>
    <row r="653" ht="19.947476196289063" customHeight="1">
      <c r="B653" s="40"/>
      <c r="C653" s="3" t="s">
        <v>624</v>
      </c>
      <c r="D653" s="9" t="s">
        <v>632</v>
      </c>
      <c r="I653" s="44"/>
    </row>
    <row r="654" ht="19.947476196289063" customHeight="1">
      <c r="B654" s="40"/>
      <c r="C654" s="3" t="s">
        <v>626</v>
      </c>
      <c r="D654" s="9" t="s">
        <v>633</v>
      </c>
      <c r="I654" s="44"/>
    </row>
    <row r="655" ht="19.947476196289063" customHeight="1">
      <c r="B655" s="40"/>
      <c r="C655" s="3" t="s">
        <v>634</v>
      </c>
      <c r="D655" s="9" t="s">
        <v>635</v>
      </c>
      <c r="I655" s="44"/>
    </row>
    <row r="656">
      <c r="B656" s="40"/>
      <c r="I656" s="44"/>
    </row>
    <row r="657">
      <c r="B657" s="40"/>
      <c r="C657" s="34" t="s">
        <v>54</v>
      </c>
      <c r="I657" s="44"/>
    </row>
    <row r="658">
      <c r="B658" s="40"/>
      <c r="C658" s="60" t="str">
        <f>HYPERLINK("#'Json-dokumentation'!A2905", "Fotnot: (**)")</f>
        <v>Fotnot: (**)</v>
      </c>
      <c r="I658" s="44"/>
    </row>
    <row r="659">
      <c r="B659" s="40"/>
      <c r="I659" s="44"/>
    </row>
    <row r="660" ht="19.947476196289063" customHeight="1">
      <c r="B660" s="41" t="s">
        <v>636</v>
      </c>
      <c r="C660" s="32" t="s">
        <v>45</v>
      </c>
      <c r="D660" s="31" t="s">
        <v>637</v>
      </c>
      <c r="E660" s="30"/>
      <c r="F660" s="30"/>
      <c r="G660" s="30"/>
      <c r="H660" s="30"/>
      <c r="I660" s="45"/>
    </row>
    <row r="661" ht="19.947476196289063" customHeight="1">
      <c r="B661" s="40"/>
      <c r="C661" s="3" t="s">
        <v>620</v>
      </c>
      <c r="D661" s="9" t="s">
        <v>638</v>
      </c>
      <c r="I661" s="44"/>
    </row>
    <row r="662" ht="19.947476196289063" customHeight="1">
      <c r="B662" s="40"/>
      <c r="C662" s="3" t="s">
        <v>622</v>
      </c>
      <c r="D662" s="9" t="s">
        <v>639</v>
      </c>
      <c r="I662" s="44"/>
    </row>
    <row r="663" ht="19.947476196289063" customHeight="1">
      <c r="B663" s="40"/>
      <c r="C663" s="3" t="s">
        <v>624</v>
      </c>
      <c r="D663" s="9" t="s">
        <v>640</v>
      </c>
      <c r="I663" s="44"/>
    </row>
    <row r="664" ht="34.413623046875" customHeight="1">
      <c r="B664" s="40"/>
      <c r="C664" s="3" t="s">
        <v>626</v>
      </c>
      <c r="D664" s="9" t="s">
        <v>641</v>
      </c>
      <c r="I664" s="44"/>
    </row>
    <row r="665" ht="19.947476196289063" customHeight="1">
      <c r="B665" s="40"/>
      <c r="C665" s="3" t="s">
        <v>634</v>
      </c>
      <c r="D665" s="9" t="s">
        <v>642</v>
      </c>
      <c r="I665" s="44"/>
    </row>
    <row r="666" ht="19.947476196289063" customHeight="1">
      <c r="B666" s="40"/>
      <c r="C666" s="3" t="s">
        <v>643</v>
      </c>
      <c r="D666" s="9" t="s">
        <v>644</v>
      </c>
      <c r="I666" s="44"/>
    </row>
    <row r="667">
      <c r="B667" s="40"/>
      <c r="I667" s="44"/>
    </row>
    <row r="668">
      <c r="B668" s="40"/>
      <c r="C668" s="34" t="s">
        <v>54</v>
      </c>
      <c r="I668" s="44"/>
    </row>
    <row r="669">
      <c r="B669" s="40"/>
      <c r="C669" s="60" t="str">
        <f>HYPERLINK("#'Json-dokumentation'!A2905", "Fotnot: (**)")</f>
        <v>Fotnot: (**)</v>
      </c>
      <c r="I669" s="44"/>
    </row>
    <row r="670">
      <c r="B670" s="40"/>
      <c r="I670" s="44"/>
    </row>
    <row r="671" ht="19.947476196289063" customHeight="1">
      <c r="B671" s="41" t="s">
        <v>645</v>
      </c>
      <c r="C671" s="32" t="s">
        <v>45</v>
      </c>
      <c r="D671" s="31" t="s">
        <v>646</v>
      </c>
      <c r="E671" s="30"/>
      <c r="F671" s="30"/>
      <c r="G671" s="30"/>
      <c r="H671" s="30"/>
      <c r="I671" s="45"/>
    </row>
    <row r="672" ht="19.947476196289063" customHeight="1">
      <c r="B672" s="40"/>
      <c r="C672" s="3" t="s">
        <v>620</v>
      </c>
      <c r="D672" s="9" t="s">
        <v>647</v>
      </c>
      <c r="I672" s="44"/>
    </row>
    <row r="673" ht="19.947476196289063" customHeight="1">
      <c r="B673" s="40"/>
      <c r="C673" s="3" t="s">
        <v>622</v>
      </c>
      <c r="D673" s="9" t="s">
        <v>648</v>
      </c>
      <c r="I673" s="44"/>
    </row>
    <row r="674" ht="19.947476196289063" customHeight="1">
      <c r="B674" s="40"/>
      <c r="C674" s="3" t="s">
        <v>624</v>
      </c>
      <c r="D674" s="9" t="s">
        <v>649</v>
      </c>
      <c r="I674" s="44"/>
    </row>
    <row r="675" ht="19.947476196289063" customHeight="1">
      <c r="B675" s="40"/>
      <c r="C675" s="3" t="s">
        <v>626</v>
      </c>
      <c r="D675" s="9" t="s">
        <v>650</v>
      </c>
      <c r="I675" s="44"/>
    </row>
    <row r="676" ht="19.947476196289063" customHeight="1">
      <c r="B676" s="40"/>
      <c r="C676" s="3" t="s">
        <v>634</v>
      </c>
      <c r="D676" s="9" t="s">
        <v>651</v>
      </c>
      <c r="I676" s="44"/>
    </row>
    <row r="677" ht="19.947476196289063" customHeight="1">
      <c r="B677" s="40"/>
      <c r="C677" s="3" t="s">
        <v>643</v>
      </c>
      <c r="D677" s="9" t="s">
        <v>652</v>
      </c>
      <c r="I677" s="44"/>
    </row>
    <row r="678" ht="19.947476196289063" customHeight="1">
      <c r="B678" s="40"/>
      <c r="C678" s="3" t="s">
        <v>653</v>
      </c>
      <c r="D678" s="9" t="s">
        <v>654</v>
      </c>
      <c r="I678" s="44"/>
    </row>
    <row r="679" ht="19.947476196289063" customHeight="1">
      <c r="B679" s="40"/>
      <c r="C679" s="3" t="s">
        <v>655</v>
      </c>
      <c r="D679" s="9" t="s">
        <v>656</v>
      </c>
      <c r="I679" s="44"/>
    </row>
    <row r="680">
      <c r="B680" s="40"/>
      <c r="I680" s="44"/>
    </row>
    <row r="681">
      <c r="B681" s="40"/>
      <c r="C681" s="34" t="s">
        <v>54</v>
      </c>
      <c r="I681" s="44"/>
    </row>
    <row r="682">
      <c r="B682" s="40"/>
      <c r="C682" s="60" t="str">
        <f>HYPERLINK("#'Json-dokumentation'!A2905", "Fotnot: (**)")</f>
        <v>Fotnot: (**)</v>
      </c>
      <c r="I682" s="44"/>
    </row>
    <row r="683">
      <c r="B683" s="40"/>
      <c r="I683" s="44"/>
    </row>
    <row r="684" ht="19.947476196289063" customHeight="1">
      <c r="B684" s="41" t="s">
        <v>657</v>
      </c>
      <c r="C684" s="33" t="s">
        <v>658</v>
      </c>
      <c r="D684" s="31" t="s">
        <v>659</v>
      </c>
      <c r="E684" s="30"/>
      <c r="F684" s="30"/>
      <c r="G684" s="30"/>
      <c r="H684" s="30"/>
      <c r="I684" s="45"/>
    </row>
    <row r="685">
      <c r="B685" s="40"/>
      <c r="C685" s="3" t="s">
        <v>660</v>
      </c>
      <c r="I685" s="44"/>
    </row>
    <row r="686">
      <c r="B686" s="40"/>
      <c r="C686" s="3" t="s">
        <v>661</v>
      </c>
      <c r="I686" s="44"/>
    </row>
    <row r="687">
      <c r="B687" s="40"/>
      <c r="I687" s="44"/>
    </row>
    <row r="688">
      <c r="B688" s="40"/>
      <c r="C688" s="34" t="s">
        <v>54</v>
      </c>
      <c r="I688" s="44"/>
    </row>
    <row r="689">
      <c r="B689" s="40"/>
      <c r="C689" s="60" t="str">
        <f>HYPERLINK("#'Json-dokumentation'!A2905", "Fotnot: (**)")</f>
        <v>Fotnot: (**)</v>
      </c>
      <c r="I689" s="44"/>
    </row>
    <row r="690">
      <c r="B690" s="40"/>
      <c r="I690" s="44"/>
    </row>
    <row r="691" ht="19.947476196289063" customHeight="1">
      <c r="B691" s="41" t="s">
        <v>662</v>
      </c>
      <c r="C691" s="33" t="s">
        <v>658</v>
      </c>
      <c r="D691" s="31" t="s">
        <v>663</v>
      </c>
      <c r="E691" s="30"/>
      <c r="F691" s="30"/>
      <c r="G691" s="30"/>
      <c r="H691" s="30"/>
      <c r="I691" s="45"/>
    </row>
    <row r="692">
      <c r="B692" s="40"/>
      <c r="C692" s="3" t="s">
        <v>664</v>
      </c>
      <c r="I692" s="44"/>
    </row>
    <row r="693">
      <c r="B693" s="40"/>
      <c r="C693" s="3" t="s">
        <v>665</v>
      </c>
      <c r="I693" s="44"/>
    </row>
    <row r="694">
      <c r="B694" s="40"/>
      <c r="I694" s="44"/>
    </row>
    <row r="695">
      <c r="B695" s="40"/>
      <c r="C695" s="34" t="s">
        <v>54</v>
      </c>
      <c r="I695" s="44"/>
    </row>
    <row r="696">
      <c r="B696" s="40"/>
      <c r="C696" s="60" t="str">
        <f>HYPERLINK("#'Json-dokumentation'!A2905", "Fotnot: (**)")</f>
        <v>Fotnot: (**)</v>
      </c>
      <c r="I696" s="44"/>
    </row>
    <row r="697">
      <c r="B697" s="40"/>
      <c r="I697" s="44"/>
    </row>
    <row r="698" ht="19.947476196289063" customHeight="1">
      <c r="B698" s="41" t="s">
        <v>666</v>
      </c>
      <c r="C698" s="33" t="s">
        <v>658</v>
      </c>
      <c r="D698" s="31" t="s">
        <v>667</v>
      </c>
      <c r="E698" s="30"/>
      <c r="F698" s="30"/>
      <c r="G698" s="30"/>
      <c r="H698" s="30"/>
      <c r="I698" s="45"/>
    </row>
    <row r="699">
      <c r="B699" s="40"/>
      <c r="C699" s="3" t="s">
        <v>668</v>
      </c>
      <c r="I699" s="44"/>
    </row>
    <row r="700">
      <c r="B700" s="40"/>
      <c r="C700" s="3" t="s">
        <v>661</v>
      </c>
      <c r="I700" s="44"/>
    </row>
    <row r="701">
      <c r="B701" s="40"/>
      <c r="I701" s="44"/>
    </row>
    <row r="702">
      <c r="B702" s="40"/>
      <c r="C702" s="34" t="s">
        <v>54</v>
      </c>
      <c r="I702" s="44"/>
    </row>
    <row r="703">
      <c r="B703" s="40"/>
      <c r="C703" s="60" t="str">
        <f>HYPERLINK("#'Json-dokumentation'!A2905", "Fotnot: (**)")</f>
        <v>Fotnot: (**)</v>
      </c>
      <c r="I703" s="44"/>
    </row>
    <row r="704">
      <c r="B704" s="40"/>
      <c r="I704" s="44"/>
    </row>
    <row r="705" ht="19.947476196289063" customHeight="1">
      <c r="B705" s="41" t="s">
        <v>669</v>
      </c>
      <c r="C705" s="33" t="s">
        <v>168</v>
      </c>
      <c r="D705" s="31" t="s">
        <v>670</v>
      </c>
      <c r="E705" s="30"/>
      <c r="F705" s="30"/>
      <c r="G705" s="30"/>
      <c r="H705" s="30"/>
      <c r="I705" s="45"/>
    </row>
    <row r="706">
      <c r="B706" s="40"/>
      <c r="C706" s="3" t="s">
        <v>671</v>
      </c>
      <c r="I706" s="44"/>
    </row>
    <row r="707">
      <c r="B707" s="40"/>
      <c r="C707" s="3" t="s">
        <v>672</v>
      </c>
      <c r="I707" s="44"/>
    </row>
    <row r="708">
      <c r="B708" s="40"/>
      <c r="I708" s="44"/>
    </row>
    <row r="709">
      <c r="B709" s="40"/>
      <c r="C709" s="34" t="s">
        <v>54</v>
      </c>
      <c r="I709" s="44"/>
    </row>
    <row r="710">
      <c r="B710" s="40"/>
      <c r="C710" s="60" t="str">
        <f>HYPERLINK("#'Json-dokumentation'!A2905", "Fotnot: (**)")</f>
        <v>Fotnot: (**)</v>
      </c>
      <c r="I710" s="44"/>
    </row>
    <row r="711">
      <c r="B711" s="40"/>
      <c r="I711" s="44"/>
    </row>
    <row r="712" ht="19.947476196289063" customHeight="1">
      <c r="B712" s="41" t="s">
        <v>673</v>
      </c>
      <c r="C712" s="33" t="s">
        <v>658</v>
      </c>
      <c r="D712" s="31" t="s">
        <v>674</v>
      </c>
      <c r="E712" s="30"/>
      <c r="F712" s="30"/>
      <c r="G712" s="30"/>
      <c r="H712" s="30"/>
      <c r="I712" s="45"/>
    </row>
    <row r="713">
      <c r="B713" s="40"/>
      <c r="C713" s="3" t="s">
        <v>675</v>
      </c>
      <c r="I713" s="44"/>
    </row>
    <row r="714">
      <c r="B714" s="40"/>
      <c r="C714" s="3" t="s">
        <v>676</v>
      </c>
      <c r="I714" s="44"/>
    </row>
    <row r="715">
      <c r="B715" s="40"/>
      <c r="I715" s="44"/>
    </row>
    <row r="716">
      <c r="B716" s="40"/>
      <c r="C716" s="34" t="s">
        <v>54</v>
      </c>
      <c r="I716" s="44"/>
    </row>
    <row r="717">
      <c r="B717" s="40"/>
      <c r="C717" s="60" t="str">
        <f>HYPERLINK("#'Json-dokumentation'!A2905", "Fotnot: (**)")</f>
        <v>Fotnot: (**)</v>
      </c>
      <c r="I717" s="44"/>
    </row>
    <row r="718">
      <c r="B718" s="40"/>
      <c r="I718" s="44"/>
    </row>
    <row r="719" ht="19.947476196289063" customHeight="1">
      <c r="B719" s="41" t="s">
        <v>677</v>
      </c>
      <c r="C719" s="33" t="s">
        <v>658</v>
      </c>
      <c r="D719" s="31" t="s">
        <v>678</v>
      </c>
      <c r="E719" s="30"/>
      <c r="F719" s="30"/>
      <c r="G719" s="30"/>
      <c r="H719" s="30"/>
      <c r="I719" s="45"/>
    </row>
    <row r="720">
      <c r="B720" s="40"/>
      <c r="C720" s="3" t="s">
        <v>679</v>
      </c>
      <c r="I720" s="44"/>
    </row>
    <row r="721">
      <c r="B721" s="40"/>
      <c r="C721" s="3" t="s">
        <v>680</v>
      </c>
      <c r="I721" s="44"/>
    </row>
    <row r="722">
      <c r="B722" s="40"/>
      <c r="I722" s="44"/>
    </row>
    <row r="723">
      <c r="B723" s="40"/>
      <c r="C723" s="34" t="s">
        <v>54</v>
      </c>
      <c r="I723" s="44"/>
    </row>
    <row r="724">
      <c r="B724" s="40"/>
      <c r="C724" s="60" t="str">
        <f>HYPERLINK("#'Json-dokumentation'!A2905", "Fotnot: (**)")</f>
        <v>Fotnot: (**)</v>
      </c>
      <c r="I724" s="44"/>
    </row>
    <row r="725">
      <c r="B725" s="40"/>
      <c r="I725" s="44"/>
    </row>
    <row r="726" ht="19.947476196289063" customHeight="1">
      <c r="B726" s="41" t="s">
        <v>681</v>
      </c>
      <c r="C726" s="33" t="s">
        <v>168</v>
      </c>
      <c r="D726" s="31" t="s">
        <v>682</v>
      </c>
      <c r="E726" s="30"/>
      <c r="F726" s="30"/>
      <c r="G726" s="30"/>
      <c r="H726" s="30"/>
      <c r="I726" s="45"/>
    </row>
    <row r="727">
      <c r="B727" s="40"/>
      <c r="C727" s="3" t="s">
        <v>683</v>
      </c>
      <c r="I727" s="44"/>
    </row>
    <row r="728">
      <c r="B728" s="40"/>
      <c r="C728" s="3" t="s">
        <v>676</v>
      </c>
      <c r="I728" s="44"/>
    </row>
    <row r="729">
      <c r="B729" s="40"/>
      <c r="I729" s="44"/>
    </row>
    <row r="730">
      <c r="B730" s="40"/>
      <c r="C730" s="34" t="s">
        <v>54</v>
      </c>
      <c r="I730" s="44"/>
    </row>
    <row r="731">
      <c r="B731" s="40"/>
      <c r="C731" s="60" t="str">
        <f>HYPERLINK("#'Json-dokumentation'!A2905", "Fotnot: (**)")</f>
        <v>Fotnot: (**)</v>
      </c>
      <c r="I731" s="44"/>
    </row>
    <row r="732">
      <c r="B732" s="40"/>
      <c r="I732" s="44"/>
    </row>
    <row r="733" ht="19.947476196289063" customHeight="1">
      <c r="B733" s="41" t="s">
        <v>684</v>
      </c>
      <c r="C733" s="33" t="s">
        <v>168</v>
      </c>
      <c r="D733" s="31" t="s">
        <v>685</v>
      </c>
      <c r="E733" s="30"/>
      <c r="F733" s="30"/>
      <c r="G733" s="30"/>
      <c r="H733" s="30"/>
      <c r="I733" s="45"/>
    </row>
    <row r="734">
      <c r="B734" s="40"/>
      <c r="C734" s="3" t="s">
        <v>671</v>
      </c>
      <c r="I734" s="44"/>
    </row>
    <row r="735">
      <c r="B735" s="40"/>
      <c r="C735" s="3" t="s">
        <v>686</v>
      </c>
      <c r="I735" s="44"/>
    </row>
    <row r="736">
      <c r="B736" s="40"/>
      <c r="I736" s="44"/>
    </row>
    <row r="737">
      <c r="B737" s="40"/>
      <c r="C737" s="34" t="s">
        <v>54</v>
      </c>
      <c r="I737" s="44"/>
    </row>
    <row r="738">
      <c r="B738" s="40"/>
      <c r="C738" s="60" t="str">
        <f>HYPERLINK("#'Json-dokumentation'!A2905", "Fotnot: (**)")</f>
        <v>Fotnot: (**)</v>
      </c>
      <c r="I738" s="44"/>
    </row>
    <row r="739">
      <c r="B739" s="40"/>
      <c r="I739" s="44"/>
    </row>
    <row r="740" ht="48.879766845703124" customHeight="1">
      <c r="B740" s="41" t="s">
        <v>687</v>
      </c>
      <c r="C740" s="33" t="s">
        <v>168</v>
      </c>
      <c r="D740" s="31" t="s">
        <v>688</v>
      </c>
      <c r="E740" s="30"/>
      <c r="F740" s="30"/>
      <c r="G740" s="30"/>
      <c r="H740" s="30"/>
      <c r="I740" s="45"/>
    </row>
    <row r="741">
      <c r="B741" s="40"/>
      <c r="C741" s="3" t="s">
        <v>689</v>
      </c>
      <c r="I741" s="44"/>
    </row>
    <row r="742">
      <c r="B742" s="40"/>
      <c r="C742" s="3" t="s">
        <v>690</v>
      </c>
      <c r="I742" s="44"/>
    </row>
    <row r="743">
      <c r="B743" s="40"/>
      <c r="I743" s="44"/>
    </row>
    <row r="744">
      <c r="B744" s="40"/>
      <c r="C744" s="34" t="s">
        <v>54</v>
      </c>
      <c r="I744" s="44"/>
    </row>
    <row r="745">
      <c r="B745" s="40"/>
      <c r="C745" s="60" t="str">
        <f>HYPERLINK("#'Json-dokumentation'!A2905", "Fotnot: (**)")</f>
        <v>Fotnot: (**)</v>
      </c>
      <c r="I745" s="44"/>
    </row>
    <row r="746">
      <c r="B746" s="40"/>
      <c r="I746" s="44"/>
    </row>
    <row r="747" ht="48.879766845703124" customHeight="1">
      <c r="B747" s="41" t="s">
        <v>691</v>
      </c>
      <c r="C747" s="33" t="s">
        <v>658</v>
      </c>
      <c r="D747" s="31" t="s">
        <v>692</v>
      </c>
      <c r="E747" s="30"/>
      <c r="F747" s="30"/>
      <c r="G747" s="30"/>
      <c r="H747" s="30"/>
      <c r="I747" s="45"/>
    </row>
    <row r="748">
      <c r="B748" s="40"/>
      <c r="C748" s="3" t="s">
        <v>693</v>
      </c>
      <c r="I748" s="44"/>
    </row>
    <row r="749">
      <c r="B749" s="40"/>
      <c r="C749" s="3" t="s">
        <v>694</v>
      </c>
      <c r="I749" s="44"/>
    </row>
    <row r="750">
      <c r="B750" s="40"/>
      <c r="I750" s="44"/>
    </row>
    <row r="751">
      <c r="B751" s="40"/>
      <c r="C751" s="34" t="s">
        <v>54</v>
      </c>
      <c r="I751" s="44"/>
    </row>
    <row r="752">
      <c r="B752" s="40"/>
      <c r="C752" s="60" t="str">
        <f>HYPERLINK("#'Json-dokumentation'!A2905", "Fotnot: (**)")</f>
        <v>Fotnot: (**)</v>
      </c>
      <c r="I752" s="44"/>
    </row>
    <row r="753">
      <c r="B753" s="40"/>
      <c r="I753" s="44"/>
    </row>
    <row r="754" ht="19.947476196289063" customHeight="1">
      <c r="B754" s="41" t="s">
        <v>695</v>
      </c>
      <c r="C754" s="33" t="s">
        <v>257</v>
      </c>
      <c r="D754" s="31" t="s">
        <v>696</v>
      </c>
      <c r="E754" s="30"/>
      <c r="F754" s="30"/>
      <c r="G754" s="30"/>
      <c r="H754" s="30"/>
      <c r="I754" s="45"/>
    </row>
    <row r="755">
      <c r="B755" s="40"/>
      <c r="C755" s="3" t="s">
        <v>259</v>
      </c>
      <c r="I755" s="44"/>
    </row>
    <row r="756">
      <c r="B756" s="40"/>
      <c r="I756" s="44"/>
    </row>
    <row r="757">
      <c r="B757" s="40"/>
      <c r="C757" s="34" t="s">
        <v>54</v>
      </c>
      <c r="I757" s="44"/>
    </row>
    <row r="758">
      <c r="B758" s="40"/>
      <c r="C758" s="60" t="str">
        <f>HYPERLINK("#'Json-dokumentation'!A2905", "Fotnot: (**)")</f>
        <v>Fotnot: (**)</v>
      </c>
      <c r="I758" s="44"/>
    </row>
    <row r="759">
      <c r="B759" s="42"/>
      <c r="C759" s="38"/>
      <c r="D759" s="38"/>
      <c r="E759" s="38"/>
      <c r="F759" s="38"/>
      <c r="G759" s="38"/>
      <c r="H759" s="38"/>
      <c r="I759" s="46"/>
    </row>
    <row r="760"/>
    <row r="761">
      <c r="B761" s="4" t="s">
        <v>697</v>
      </c>
    </row>
    <row r="762"/>
    <row r="763">
      <c r="B763" s="4" t="s">
        <v>76</v>
      </c>
    </row>
    <row r="764" ht="19.947476196289063" customHeight="1">
      <c r="B764" s="53" t="s">
        <v>698</v>
      </c>
      <c r="C764" s="36" t="s">
        <v>699</v>
      </c>
      <c r="D764" s="37"/>
      <c r="E764" s="37"/>
      <c r="F764" s="37"/>
      <c r="G764" s="37"/>
      <c r="H764" s="37"/>
      <c r="I764" s="43"/>
    </row>
    <row r="765" ht="34.413623046875" customHeight="1">
      <c r="B765" s="54" t="s">
        <v>700</v>
      </c>
      <c r="C765" s="31" t="s">
        <v>701</v>
      </c>
      <c r="D765" s="30"/>
      <c r="I765" s="44"/>
    </row>
    <row r="766" ht="19.947476196289063" customHeight="1">
      <c r="B766" s="55" t="s">
        <v>702</v>
      </c>
      <c r="C766" s="51" t="s">
        <v>703</v>
      </c>
      <c r="D766" s="52"/>
      <c r="E766" s="38"/>
      <c r="F766" s="38"/>
      <c r="G766" s="38"/>
      <c r="H766" s="38"/>
      <c r="I766" s="46"/>
    </row>
    <row r="767"/>
    <row r="768"/>
    <row r="769"/>
    <row r="770" ht="19.947476196289063" customHeight="1">
      <c r="A770" s="9" t="s">
        <v>10</v>
      </c>
    </row>
    <row r="771">
      <c r="A771" s="28" t="s">
        <v>704</v>
      </c>
      <c r="B771" s="4" t="s">
        <v>43</v>
      </c>
    </row>
    <row r="772" ht="48.879766845703124" customHeight="1">
      <c r="B772" s="39" t="s">
        <v>705</v>
      </c>
      <c r="C772" s="56" t="s">
        <v>63</v>
      </c>
      <c r="D772" s="36" t="s">
        <v>706</v>
      </c>
      <c r="E772" s="37"/>
      <c r="F772" s="37"/>
      <c r="G772" s="37"/>
      <c r="H772" s="37"/>
      <c r="I772" s="43"/>
    </row>
    <row r="773">
      <c r="B773" s="40"/>
      <c r="C773" s="3" t="s">
        <v>707</v>
      </c>
      <c r="I773" s="44"/>
    </row>
    <row r="774">
      <c r="B774" s="40"/>
      <c r="I774" s="44"/>
    </row>
    <row r="775">
      <c r="B775" s="40"/>
      <c r="C775" s="34" t="s">
        <v>54</v>
      </c>
      <c r="I775" s="44"/>
    </row>
    <row r="776">
      <c r="B776" s="40"/>
      <c r="I776" s="44"/>
    </row>
    <row r="777" ht="19.947476196289063" customHeight="1">
      <c r="B777" s="41" t="s">
        <v>708</v>
      </c>
      <c r="C777" s="32" t="s">
        <v>45</v>
      </c>
      <c r="D777" s="31" t="s">
        <v>709</v>
      </c>
      <c r="E777" s="30"/>
      <c r="F777" s="30"/>
      <c r="G777" s="30"/>
      <c r="H777" s="30"/>
      <c r="I777" s="45"/>
    </row>
    <row r="778" ht="19.947476196289063" customHeight="1">
      <c r="B778" s="40"/>
      <c r="C778" s="3" t="s">
        <v>710</v>
      </c>
      <c r="D778" s="9" t="s">
        <v>711</v>
      </c>
      <c r="I778" s="44"/>
    </row>
    <row r="779" ht="19.947476196289063" customHeight="1">
      <c r="B779" s="40"/>
      <c r="C779" s="3" t="s">
        <v>712</v>
      </c>
      <c r="D779" s="9" t="s">
        <v>713</v>
      </c>
      <c r="I779" s="44"/>
    </row>
    <row r="780">
      <c r="B780" s="40"/>
      <c r="I780" s="44"/>
    </row>
    <row r="781">
      <c r="B781" s="40"/>
      <c r="C781" s="34" t="s">
        <v>54</v>
      </c>
      <c r="I781" s="44"/>
    </row>
    <row r="782">
      <c r="B782" s="40"/>
      <c r="I782" s="44"/>
    </row>
    <row r="783" ht="48.879766845703124" customHeight="1">
      <c r="B783" s="41" t="s">
        <v>714</v>
      </c>
      <c r="C783" s="33" t="s">
        <v>168</v>
      </c>
      <c r="D783" s="31" t="s">
        <v>715</v>
      </c>
      <c r="E783" s="30"/>
      <c r="F783" s="30"/>
      <c r="G783" s="30"/>
      <c r="H783" s="30"/>
      <c r="I783" s="45"/>
    </row>
    <row r="784">
      <c r="B784" s="40"/>
      <c r="C784" s="3" t="s">
        <v>716</v>
      </c>
      <c r="I784" s="44"/>
    </row>
    <row r="785">
      <c r="B785" s="40"/>
      <c r="C785" s="3" t="s">
        <v>717</v>
      </c>
      <c r="I785" s="44"/>
    </row>
    <row r="786">
      <c r="B786" s="40"/>
      <c r="I786" s="44"/>
    </row>
    <row r="787">
      <c r="B787" s="40"/>
      <c r="C787" s="34" t="s">
        <v>54</v>
      </c>
      <c r="I787" s="44"/>
    </row>
    <row r="788">
      <c r="B788" s="40"/>
      <c r="I788" s="44"/>
    </row>
    <row r="789" ht="48.879766845703124" customHeight="1">
      <c r="B789" s="41" t="s">
        <v>718</v>
      </c>
      <c r="C789" s="33" t="s">
        <v>257</v>
      </c>
      <c r="D789" s="31" t="s">
        <v>719</v>
      </c>
      <c r="E789" s="30"/>
      <c r="F789" s="30"/>
      <c r="G789" s="30"/>
      <c r="H789" s="30"/>
      <c r="I789" s="45"/>
    </row>
    <row r="790">
      <c r="B790" s="40"/>
      <c r="C790" s="3" t="s">
        <v>259</v>
      </c>
      <c r="I790" s="44"/>
    </row>
    <row r="791">
      <c r="B791" s="40"/>
      <c r="I791" s="44"/>
    </row>
    <row r="792">
      <c r="B792" s="40"/>
      <c r="C792" s="34" t="s">
        <v>54</v>
      </c>
      <c r="I792" s="44"/>
    </row>
    <row r="793">
      <c r="B793" s="40"/>
      <c r="I793" s="44"/>
    </row>
    <row r="794" ht="48.879766845703124" customHeight="1">
      <c r="B794" s="41" t="s">
        <v>720</v>
      </c>
      <c r="C794" s="33" t="s">
        <v>168</v>
      </c>
      <c r="D794" s="31" t="s">
        <v>721</v>
      </c>
      <c r="E794" s="30"/>
      <c r="F794" s="30"/>
      <c r="G794" s="30"/>
      <c r="H794" s="30"/>
      <c r="I794" s="45"/>
    </row>
    <row r="795">
      <c r="B795" s="40"/>
      <c r="C795" s="3" t="s">
        <v>722</v>
      </c>
      <c r="I795" s="44"/>
    </row>
    <row r="796">
      <c r="B796" s="40"/>
      <c r="C796" s="3" t="s">
        <v>723</v>
      </c>
      <c r="I796" s="44"/>
    </row>
    <row r="797">
      <c r="B797" s="40"/>
      <c r="I797" s="44"/>
    </row>
    <row r="798">
      <c r="B798" s="40"/>
      <c r="C798" s="34" t="s">
        <v>54</v>
      </c>
      <c r="I798" s="44"/>
    </row>
    <row r="799">
      <c r="B799" s="40"/>
      <c r="I799" s="44"/>
    </row>
    <row r="800" ht="48.879766845703124" customHeight="1">
      <c r="B800" s="41" t="s">
        <v>724</v>
      </c>
      <c r="C800" s="33" t="s">
        <v>168</v>
      </c>
      <c r="D800" s="31" t="s">
        <v>725</v>
      </c>
      <c r="E800" s="30"/>
      <c r="F800" s="30"/>
      <c r="G800" s="30"/>
      <c r="H800" s="30"/>
      <c r="I800" s="45"/>
    </row>
    <row r="801">
      <c r="B801" s="40"/>
      <c r="C801" s="3" t="s">
        <v>726</v>
      </c>
      <c r="I801" s="44"/>
    </row>
    <row r="802">
      <c r="B802" s="40"/>
      <c r="C802" s="3" t="s">
        <v>727</v>
      </c>
      <c r="I802" s="44"/>
    </row>
    <row r="803">
      <c r="B803" s="40"/>
      <c r="I803" s="44"/>
    </row>
    <row r="804">
      <c r="B804" s="40"/>
      <c r="C804" s="34" t="s">
        <v>54</v>
      </c>
      <c r="I804" s="44"/>
    </row>
    <row r="805">
      <c r="B805" s="40"/>
      <c r="I805" s="44"/>
    </row>
    <row r="806" ht="92.2781982421875" customHeight="1">
      <c r="B806" s="41" t="s">
        <v>728</v>
      </c>
      <c r="C806" s="33" t="s">
        <v>168</v>
      </c>
      <c r="D806" s="31" t="s">
        <v>729</v>
      </c>
      <c r="E806" s="30"/>
      <c r="F806" s="30"/>
      <c r="G806" s="30"/>
      <c r="H806" s="30"/>
      <c r="I806" s="45"/>
    </row>
    <row r="807">
      <c r="B807" s="40"/>
      <c r="C807" s="3" t="s">
        <v>730</v>
      </c>
      <c r="I807" s="44"/>
    </row>
    <row r="808">
      <c r="B808" s="40"/>
      <c r="C808" s="3" t="s">
        <v>731</v>
      </c>
      <c r="I808" s="44"/>
    </row>
    <row r="809">
      <c r="B809" s="40"/>
      <c r="I809" s="44"/>
    </row>
    <row r="810">
      <c r="B810" s="40"/>
      <c r="C810" s="34" t="s">
        <v>54</v>
      </c>
      <c r="I810" s="44"/>
    </row>
    <row r="811">
      <c r="B811" s="40"/>
      <c r="I811" s="44"/>
    </row>
    <row r="812" ht="92.2781982421875" customHeight="1">
      <c r="B812" s="41" t="s">
        <v>732</v>
      </c>
      <c r="C812" s="33" t="s">
        <v>168</v>
      </c>
      <c r="D812" s="31" t="s">
        <v>733</v>
      </c>
      <c r="E812" s="30"/>
      <c r="F812" s="30"/>
      <c r="G812" s="30"/>
      <c r="H812" s="30"/>
      <c r="I812" s="45"/>
    </row>
    <row r="813">
      <c r="B813" s="40"/>
      <c r="C813" s="3" t="s">
        <v>734</v>
      </c>
      <c r="I813" s="44"/>
    </row>
    <row r="814">
      <c r="B814" s="40"/>
      <c r="C814" s="3" t="s">
        <v>735</v>
      </c>
      <c r="I814" s="44"/>
    </row>
    <row r="815">
      <c r="B815" s="40"/>
      <c r="I815" s="44"/>
    </row>
    <row r="816">
      <c r="B816" s="40"/>
      <c r="C816" s="34" t="s">
        <v>54</v>
      </c>
      <c r="I816" s="44"/>
    </row>
    <row r="817">
      <c r="B817" s="40"/>
      <c r="I817" s="44"/>
    </row>
    <row r="818" ht="63.34591064453125" customHeight="1">
      <c r="B818" s="41" t="s">
        <v>736</v>
      </c>
      <c r="C818" s="33" t="s">
        <v>168</v>
      </c>
      <c r="D818" s="31" t="s">
        <v>737</v>
      </c>
      <c r="E818" s="30"/>
      <c r="F818" s="30"/>
      <c r="G818" s="30"/>
      <c r="H818" s="30"/>
      <c r="I818" s="45"/>
    </row>
    <row r="819">
      <c r="B819" s="40"/>
      <c r="C819" s="3" t="s">
        <v>738</v>
      </c>
      <c r="I819" s="44"/>
    </row>
    <row r="820">
      <c r="B820" s="40"/>
      <c r="C820" s="3" t="s">
        <v>739</v>
      </c>
      <c r="I820" s="44"/>
    </row>
    <row r="821">
      <c r="B821" s="40"/>
      <c r="I821" s="44"/>
    </row>
    <row r="822">
      <c r="B822" s="40"/>
      <c r="C822" s="34" t="s">
        <v>54</v>
      </c>
      <c r="I822" s="44"/>
    </row>
    <row r="823">
      <c r="B823" s="40"/>
      <c r="I823" s="44"/>
    </row>
    <row r="824" ht="48.879766845703124" customHeight="1">
      <c r="B824" s="41" t="s">
        <v>740</v>
      </c>
      <c r="C824" s="33" t="s">
        <v>257</v>
      </c>
      <c r="D824" s="31" t="s">
        <v>741</v>
      </c>
      <c r="E824" s="30"/>
      <c r="F824" s="30"/>
      <c r="G824" s="30"/>
      <c r="H824" s="30"/>
      <c r="I824" s="45"/>
    </row>
    <row r="825">
      <c r="B825" s="40"/>
      <c r="C825" s="3" t="s">
        <v>259</v>
      </c>
      <c r="I825" s="44"/>
    </row>
    <row r="826">
      <c r="B826" s="40"/>
      <c r="I826" s="44"/>
    </row>
    <row r="827">
      <c r="B827" s="40"/>
      <c r="C827" s="34" t="s">
        <v>54</v>
      </c>
      <c r="I827" s="44"/>
    </row>
    <row r="828">
      <c r="B828" s="40"/>
      <c r="I828" s="44"/>
    </row>
    <row r="829" ht="48.879766845703124" customHeight="1">
      <c r="B829" s="41" t="s">
        <v>742</v>
      </c>
      <c r="C829" s="33" t="s">
        <v>168</v>
      </c>
      <c r="D829" s="31" t="s">
        <v>743</v>
      </c>
      <c r="E829" s="30"/>
      <c r="F829" s="30"/>
      <c r="G829" s="30"/>
      <c r="H829" s="30"/>
      <c r="I829" s="45"/>
    </row>
    <row r="830">
      <c r="B830" s="40"/>
      <c r="C830" s="3" t="s">
        <v>689</v>
      </c>
      <c r="I830" s="44"/>
    </row>
    <row r="831">
      <c r="B831" s="40"/>
      <c r="C831" s="3" t="s">
        <v>690</v>
      </c>
      <c r="I831" s="44"/>
    </row>
    <row r="832">
      <c r="B832" s="40"/>
      <c r="I832" s="44"/>
    </row>
    <row r="833">
      <c r="B833" s="40"/>
      <c r="C833" s="34" t="s">
        <v>54</v>
      </c>
      <c r="I833" s="44"/>
    </row>
    <row r="834">
      <c r="B834" s="40"/>
      <c r="I834" s="44"/>
    </row>
    <row r="835" ht="48.879766845703124" customHeight="1">
      <c r="B835" s="41" t="s">
        <v>744</v>
      </c>
      <c r="C835" s="33" t="s">
        <v>658</v>
      </c>
      <c r="D835" s="31" t="s">
        <v>745</v>
      </c>
      <c r="E835" s="30"/>
      <c r="F835" s="30"/>
      <c r="G835" s="30"/>
      <c r="H835" s="30"/>
      <c r="I835" s="45"/>
    </row>
    <row r="836">
      <c r="B836" s="40"/>
      <c r="C836" s="3" t="s">
        <v>746</v>
      </c>
      <c r="I836" s="44"/>
    </row>
    <row r="837">
      <c r="B837" s="40"/>
      <c r="C837" s="3" t="s">
        <v>694</v>
      </c>
      <c r="I837" s="44"/>
    </row>
    <row r="838">
      <c r="B838" s="40"/>
      <c r="I838" s="44"/>
    </row>
    <row r="839">
      <c r="B839" s="40"/>
      <c r="C839" s="34" t="s">
        <v>54</v>
      </c>
      <c r="I839" s="44"/>
    </row>
    <row r="840">
      <c r="B840" s="40"/>
      <c r="I840" s="44"/>
    </row>
    <row r="841" ht="48.879766845703124" customHeight="1">
      <c r="B841" s="41" t="s">
        <v>747</v>
      </c>
      <c r="C841" s="33" t="s">
        <v>658</v>
      </c>
      <c r="D841" s="31" t="s">
        <v>748</v>
      </c>
      <c r="E841" s="30"/>
      <c r="F841" s="30"/>
      <c r="G841" s="30"/>
      <c r="H841" s="30"/>
      <c r="I841" s="45"/>
    </row>
    <row r="842">
      <c r="B842" s="40"/>
      <c r="C842" s="3" t="s">
        <v>749</v>
      </c>
      <c r="I842" s="44"/>
    </row>
    <row r="843">
      <c r="B843" s="40"/>
      <c r="C843" s="3" t="s">
        <v>694</v>
      </c>
      <c r="I843" s="44"/>
    </row>
    <row r="844">
      <c r="B844" s="40"/>
      <c r="I844" s="44"/>
    </row>
    <row r="845">
      <c r="B845" s="40"/>
      <c r="C845" s="34" t="s">
        <v>54</v>
      </c>
      <c r="I845" s="44"/>
    </row>
    <row r="846">
      <c r="B846" s="40"/>
      <c r="I846" s="44"/>
    </row>
    <row r="847" ht="48.879766845703124" customHeight="1">
      <c r="B847" s="41" t="s">
        <v>750</v>
      </c>
      <c r="C847" s="33" t="s">
        <v>168</v>
      </c>
      <c r="D847" s="31" t="s">
        <v>751</v>
      </c>
      <c r="E847" s="30"/>
      <c r="F847" s="30"/>
      <c r="G847" s="30"/>
      <c r="H847" s="30"/>
      <c r="I847" s="45"/>
    </row>
    <row r="848">
      <c r="B848" s="40"/>
      <c r="C848" s="3" t="s">
        <v>752</v>
      </c>
      <c r="I848" s="44"/>
    </row>
    <row r="849">
      <c r="B849" s="40"/>
      <c r="C849" s="3" t="s">
        <v>753</v>
      </c>
      <c r="I849" s="44"/>
    </row>
    <row r="850">
      <c r="B850" s="40"/>
      <c r="I850" s="44"/>
    </row>
    <row r="851">
      <c r="B851" s="40"/>
      <c r="C851" s="34" t="s">
        <v>54</v>
      </c>
      <c r="I851" s="44"/>
    </row>
    <row r="852">
      <c r="B852" s="40"/>
      <c r="I852" s="44"/>
    </row>
    <row r="853" ht="19.947476196289063" customHeight="1">
      <c r="B853" s="64" t="s">
        <v>754</v>
      </c>
      <c r="C853" s="57"/>
      <c r="D853" s="57"/>
      <c r="E853" s="57"/>
      <c r="F853" s="57"/>
      <c r="G853" s="57"/>
      <c r="H853" s="57"/>
      <c r="I853" s="66"/>
    </row>
    <row r="854" ht="19.947476196289063" customHeight="1">
      <c r="B854" s="63" t="s">
        <v>755</v>
      </c>
      <c r="C854" s="58" t="s">
        <v>168</v>
      </c>
      <c r="D854" s="9" t="s">
        <v>756</v>
      </c>
      <c r="I854" s="44"/>
    </row>
    <row r="855">
      <c r="B855" s="40"/>
      <c r="C855" s="3" t="s">
        <v>757</v>
      </c>
      <c r="I855" s="44"/>
    </row>
    <row r="856">
      <c r="B856" s="40"/>
      <c r="C856" s="3" t="s">
        <v>753</v>
      </c>
      <c r="I856" s="44"/>
    </row>
    <row r="857">
      <c r="B857" s="40"/>
      <c r="I857" s="44"/>
    </row>
    <row r="858">
      <c r="B858" s="40"/>
      <c r="C858" s="34" t="s">
        <v>54</v>
      </c>
      <c r="I858" s="44"/>
    </row>
    <row r="859">
      <c r="B859" s="40"/>
      <c r="I859" s="44"/>
    </row>
    <row r="860" ht="19.947476196289063" customHeight="1">
      <c r="B860" s="41" t="s">
        <v>758</v>
      </c>
      <c r="C860" s="33" t="s">
        <v>168</v>
      </c>
      <c r="D860" s="31" t="s">
        <v>759</v>
      </c>
      <c r="E860" s="30"/>
      <c r="F860" s="30"/>
      <c r="G860" s="30"/>
      <c r="H860" s="30"/>
      <c r="I860" s="45"/>
    </row>
    <row r="861">
      <c r="B861" s="40"/>
      <c r="C861" s="3" t="s">
        <v>757</v>
      </c>
      <c r="I861" s="44"/>
    </row>
    <row r="862">
      <c r="B862" s="40"/>
      <c r="C862" s="3" t="s">
        <v>753</v>
      </c>
      <c r="I862" s="44"/>
    </row>
    <row r="863">
      <c r="B863" s="40"/>
      <c r="I863" s="44"/>
    </row>
    <row r="864">
      <c r="B864" s="40"/>
      <c r="C864" s="34" t="s">
        <v>54</v>
      </c>
      <c r="I864" s="44"/>
    </row>
    <row r="865">
      <c r="B865" s="40"/>
      <c r="I865" s="44"/>
    </row>
    <row r="866" ht="48.879766845703124" customHeight="1">
      <c r="B866" s="41" t="s">
        <v>669</v>
      </c>
      <c r="C866" s="33" t="s">
        <v>168</v>
      </c>
      <c r="D866" s="31" t="s">
        <v>760</v>
      </c>
      <c r="E866" s="30"/>
      <c r="F866" s="30"/>
      <c r="G866" s="30"/>
      <c r="H866" s="30"/>
      <c r="I866" s="45"/>
    </row>
    <row r="867">
      <c r="B867" s="40"/>
      <c r="C867" s="3" t="s">
        <v>761</v>
      </c>
      <c r="I867" s="44"/>
    </row>
    <row r="868">
      <c r="B868" s="40"/>
      <c r="C868" s="3" t="s">
        <v>762</v>
      </c>
      <c r="I868" s="44"/>
    </row>
    <row r="869">
      <c r="B869" s="40"/>
      <c r="I869" s="44"/>
    </row>
    <row r="870">
      <c r="B870" s="40"/>
      <c r="C870" s="34" t="s">
        <v>54</v>
      </c>
      <c r="I870" s="44"/>
    </row>
    <row r="871">
      <c r="B871" s="40"/>
      <c r="I871" s="44"/>
    </row>
    <row r="872" ht="48.879766845703124" customHeight="1">
      <c r="B872" s="41" t="s">
        <v>763</v>
      </c>
      <c r="C872" s="33" t="s">
        <v>168</v>
      </c>
      <c r="D872" s="31" t="s">
        <v>764</v>
      </c>
      <c r="E872" s="30"/>
      <c r="F872" s="30"/>
      <c r="G872" s="30"/>
      <c r="H872" s="30"/>
      <c r="I872" s="45"/>
    </row>
    <row r="873">
      <c r="B873" s="40"/>
      <c r="C873" s="3" t="s">
        <v>765</v>
      </c>
      <c r="I873" s="44"/>
    </row>
    <row r="874">
      <c r="B874" s="40"/>
      <c r="C874" s="3" t="s">
        <v>766</v>
      </c>
      <c r="I874" s="44"/>
    </row>
    <row r="875">
      <c r="B875" s="40"/>
      <c r="I875" s="44"/>
    </row>
    <row r="876">
      <c r="B876" s="40"/>
      <c r="C876" s="34" t="s">
        <v>54</v>
      </c>
      <c r="I876" s="44"/>
    </row>
    <row r="877">
      <c r="B877" s="40"/>
      <c r="I877" s="44"/>
    </row>
    <row r="878" ht="48.879766845703124" customHeight="1">
      <c r="B878" s="41" t="s">
        <v>767</v>
      </c>
      <c r="C878" s="33" t="s">
        <v>658</v>
      </c>
      <c r="D878" s="31" t="s">
        <v>768</v>
      </c>
      <c r="E878" s="30"/>
      <c r="F878" s="30"/>
      <c r="G878" s="30"/>
      <c r="H878" s="30"/>
      <c r="I878" s="45"/>
    </row>
    <row r="879">
      <c r="B879" s="40"/>
      <c r="C879" s="3" t="s">
        <v>769</v>
      </c>
      <c r="I879" s="44"/>
    </row>
    <row r="880">
      <c r="B880" s="40"/>
      <c r="C880" s="3" t="s">
        <v>770</v>
      </c>
      <c r="I880" s="44"/>
    </row>
    <row r="881">
      <c r="B881" s="40"/>
      <c r="I881" s="44"/>
    </row>
    <row r="882">
      <c r="B882" s="40"/>
      <c r="C882" s="34" t="s">
        <v>54</v>
      </c>
      <c r="I882" s="44"/>
    </row>
    <row r="883">
      <c r="B883" s="40"/>
      <c r="I883" s="44"/>
    </row>
    <row r="884" ht="48.879766845703124" customHeight="1">
      <c r="B884" s="41" t="s">
        <v>771</v>
      </c>
      <c r="C884" s="33" t="s">
        <v>257</v>
      </c>
      <c r="D884" s="31" t="s">
        <v>772</v>
      </c>
      <c r="E884" s="30"/>
      <c r="F884" s="30"/>
      <c r="G884" s="30"/>
      <c r="H884" s="30"/>
      <c r="I884" s="45"/>
    </row>
    <row r="885">
      <c r="B885" s="40"/>
      <c r="C885" s="3" t="s">
        <v>259</v>
      </c>
      <c r="I885" s="44"/>
    </row>
    <row r="886">
      <c r="B886" s="40"/>
      <c r="I886" s="44"/>
    </row>
    <row r="887">
      <c r="B887" s="40"/>
      <c r="C887" s="34" t="s">
        <v>54</v>
      </c>
      <c r="I887" s="44"/>
    </row>
    <row r="888">
      <c r="B888" s="40"/>
      <c r="I888" s="44"/>
    </row>
    <row r="889" ht="48.879766845703124" customHeight="1">
      <c r="B889" s="41" t="s">
        <v>773</v>
      </c>
      <c r="C889" s="33" t="s">
        <v>257</v>
      </c>
      <c r="D889" s="31" t="s">
        <v>774</v>
      </c>
      <c r="E889" s="30"/>
      <c r="F889" s="30"/>
      <c r="G889" s="30"/>
      <c r="H889" s="30"/>
      <c r="I889" s="45"/>
    </row>
    <row r="890">
      <c r="B890" s="40"/>
      <c r="C890" s="3" t="s">
        <v>259</v>
      </c>
      <c r="I890" s="44"/>
    </row>
    <row r="891">
      <c r="B891" s="40"/>
      <c r="I891" s="44"/>
    </row>
    <row r="892">
      <c r="B892" s="40"/>
      <c r="C892" s="34" t="s">
        <v>54</v>
      </c>
      <c r="I892" s="44"/>
    </row>
    <row r="893">
      <c r="B893" s="40"/>
      <c r="I893" s="44"/>
    </row>
    <row r="894" ht="48.879766845703124" customHeight="1">
      <c r="B894" s="41" t="s">
        <v>775</v>
      </c>
      <c r="C894" s="33" t="s">
        <v>168</v>
      </c>
      <c r="D894" s="31" t="s">
        <v>776</v>
      </c>
      <c r="E894" s="30"/>
      <c r="F894" s="30"/>
      <c r="G894" s="30"/>
      <c r="H894" s="30"/>
      <c r="I894" s="45"/>
    </row>
    <row r="895">
      <c r="B895" s="40"/>
      <c r="C895" s="3" t="s">
        <v>738</v>
      </c>
      <c r="I895" s="44"/>
    </row>
    <row r="896">
      <c r="B896" s="40"/>
      <c r="I896" s="44"/>
    </row>
    <row r="897">
      <c r="B897" s="40"/>
      <c r="C897" s="34" t="s">
        <v>54</v>
      </c>
      <c r="I897" s="44"/>
    </row>
    <row r="898">
      <c r="B898" s="42"/>
      <c r="C898" s="38"/>
      <c r="D898" s="38"/>
      <c r="E898" s="38"/>
      <c r="F898" s="38"/>
      <c r="G898" s="38"/>
      <c r="H898" s="38"/>
      <c r="I898" s="46"/>
    </row>
    <row r="899"/>
    <row r="900">
      <c r="B900" s="4" t="s">
        <v>76</v>
      </c>
    </row>
    <row r="901" ht="19.947476196289063" customHeight="1">
      <c r="B901" s="53" t="s">
        <v>777</v>
      </c>
      <c r="C901" s="36" t="s">
        <v>778</v>
      </c>
      <c r="D901" s="37"/>
      <c r="E901" s="37"/>
      <c r="F901" s="37"/>
      <c r="G901" s="37"/>
      <c r="H901" s="37"/>
      <c r="I901" s="43"/>
    </row>
    <row r="902" ht="34.413623046875" customHeight="1">
      <c r="B902" s="55" t="s">
        <v>779</v>
      </c>
      <c r="C902" s="51" t="s">
        <v>780</v>
      </c>
      <c r="D902" s="52"/>
      <c r="E902" s="38"/>
      <c r="F902" s="38"/>
      <c r="G902" s="38"/>
      <c r="H902" s="38"/>
      <c r="I902" s="46"/>
    </row>
    <row r="903"/>
    <row r="904"/>
    <row r="905"/>
    <row r="906" ht="121.21048583984376" customHeight="1">
      <c r="A906" s="9" t="s">
        <v>11</v>
      </c>
    </row>
    <row r="907">
      <c r="A907" s="28" t="s">
        <v>781</v>
      </c>
      <c r="B907" s="4" t="s">
        <v>43</v>
      </c>
    </row>
    <row r="908" ht="19.947476196289063" customHeight="1">
      <c r="B908" s="39" t="s">
        <v>782</v>
      </c>
      <c r="C908" s="35" t="s">
        <v>45</v>
      </c>
      <c r="D908" s="36" t="s">
        <v>783</v>
      </c>
      <c r="E908" s="37"/>
      <c r="F908" s="37"/>
      <c r="G908" s="37"/>
      <c r="H908" s="37"/>
      <c r="I908" s="43"/>
    </row>
    <row r="909" ht="48.879766845703124" customHeight="1">
      <c r="B909" s="40"/>
      <c r="C909" s="3" t="s">
        <v>620</v>
      </c>
      <c r="D909" s="9" t="s">
        <v>784</v>
      </c>
      <c r="I909" s="44"/>
    </row>
    <row r="910" ht="48.879766845703124" customHeight="1">
      <c r="B910" s="40"/>
      <c r="C910" s="3" t="s">
        <v>622</v>
      </c>
      <c r="D910" s="9" t="s">
        <v>785</v>
      </c>
      <c r="I910" s="44"/>
    </row>
    <row r="911" ht="48.879766845703124" customHeight="1">
      <c r="B911" s="40"/>
      <c r="C911" s="3" t="s">
        <v>624</v>
      </c>
      <c r="D911" s="9" t="s">
        <v>786</v>
      </c>
      <c r="I911" s="44"/>
    </row>
    <row r="912" ht="63.34591064453125" customHeight="1">
      <c r="B912" s="40"/>
      <c r="C912" s="3" t="s">
        <v>626</v>
      </c>
      <c r="D912" s="9" t="s">
        <v>787</v>
      </c>
      <c r="I912" s="44"/>
    </row>
    <row r="913" ht="92.2781982421875" customHeight="1">
      <c r="B913" s="40"/>
      <c r="C913" s="3" t="s">
        <v>634</v>
      </c>
      <c r="D913" s="9" t="s">
        <v>788</v>
      </c>
      <c r="I913" s="44"/>
    </row>
    <row r="914" ht="63.34591064453125" customHeight="1">
      <c r="B914" s="40"/>
      <c r="C914" s="3" t="s">
        <v>643</v>
      </c>
      <c r="D914" s="9" t="s">
        <v>789</v>
      </c>
      <c r="I914" s="44"/>
    </row>
    <row r="915" ht="63.34591064453125" customHeight="1">
      <c r="B915" s="40"/>
      <c r="C915" s="3" t="s">
        <v>653</v>
      </c>
      <c r="D915" s="9" t="s">
        <v>790</v>
      </c>
      <c r="I915" s="44"/>
    </row>
    <row r="916" ht="34.413623046875" customHeight="1">
      <c r="B916" s="40"/>
      <c r="C916" s="3" t="s">
        <v>655</v>
      </c>
      <c r="D916" s="9" t="s">
        <v>791</v>
      </c>
      <c r="I916" s="44"/>
    </row>
    <row r="917" ht="48.879766845703124" customHeight="1">
      <c r="B917" s="40"/>
      <c r="C917" s="3" t="s">
        <v>792</v>
      </c>
      <c r="D917" s="9" t="s">
        <v>793</v>
      </c>
      <c r="I917" s="44"/>
    </row>
    <row r="918">
      <c r="B918" s="40"/>
      <c r="I918" s="44"/>
    </row>
    <row r="919">
      <c r="B919" s="40"/>
      <c r="C919" s="34" t="s">
        <v>54</v>
      </c>
      <c r="I919" s="44"/>
    </row>
    <row r="920">
      <c r="B920" s="40"/>
      <c r="I920" s="44"/>
    </row>
    <row r="921" ht="34.413623046875" customHeight="1">
      <c r="B921" s="41" t="s">
        <v>794</v>
      </c>
      <c r="C921" s="32" t="s">
        <v>45</v>
      </c>
      <c r="D921" s="31" t="s">
        <v>795</v>
      </c>
      <c r="E921" s="30"/>
      <c r="F921" s="30"/>
      <c r="G921" s="30"/>
      <c r="H921" s="30"/>
      <c r="I921" s="45"/>
    </row>
    <row r="922" ht="92.2781982421875" customHeight="1">
      <c r="B922" s="40"/>
      <c r="C922" s="3" t="s">
        <v>796</v>
      </c>
      <c r="D922" s="9" t="s">
        <v>797</v>
      </c>
      <c r="I922" s="44"/>
    </row>
    <row r="923" ht="48.879766845703124" customHeight="1">
      <c r="B923" s="40"/>
      <c r="C923" s="3" t="s">
        <v>798</v>
      </c>
      <c r="D923" s="9" t="s">
        <v>799</v>
      </c>
      <c r="I923" s="44"/>
    </row>
    <row r="924" ht="63.34591064453125" customHeight="1">
      <c r="B924" s="40"/>
      <c r="C924" s="3" t="s">
        <v>800</v>
      </c>
      <c r="D924" s="9" t="s">
        <v>801</v>
      </c>
      <c r="I924" s="44"/>
    </row>
    <row r="925">
      <c r="B925" s="40"/>
      <c r="I925" s="44"/>
    </row>
    <row r="926">
      <c r="B926" s="40"/>
      <c r="C926" s="34" t="s">
        <v>54</v>
      </c>
      <c r="I926" s="44"/>
    </row>
    <row r="927">
      <c r="B927" s="42"/>
      <c r="C927" s="38"/>
      <c r="D927" s="38"/>
      <c r="E927" s="38"/>
      <c r="F927" s="38"/>
      <c r="G927" s="38"/>
      <c r="H927" s="38"/>
      <c r="I927" s="46"/>
    </row>
    <row r="928"/>
    <row r="929">
      <c r="B929" s="4" t="s">
        <v>76</v>
      </c>
    </row>
    <row r="930" ht="19.947476196289063" customHeight="1">
      <c r="B930" s="53" t="s">
        <v>802</v>
      </c>
      <c r="C930" s="36" t="s">
        <v>803</v>
      </c>
      <c r="D930" s="37"/>
      <c r="E930" s="37"/>
      <c r="F930" s="37"/>
      <c r="G930" s="37"/>
      <c r="H930" s="37"/>
      <c r="I930" s="43"/>
    </row>
    <row r="931" ht="19.947476196289063" customHeight="1">
      <c r="B931" s="55" t="s">
        <v>804</v>
      </c>
      <c r="C931" s="51" t="s">
        <v>805</v>
      </c>
      <c r="D931" s="52"/>
      <c r="E931" s="38"/>
      <c r="F931" s="38"/>
      <c r="G931" s="38"/>
      <c r="H931" s="38"/>
      <c r="I931" s="46"/>
    </row>
    <row r="932"/>
    <row r="933"/>
    <row r="934"/>
    <row r="935" ht="19.947476196289063" customHeight="1">
      <c r="A935" s="9" t="s">
        <v>12</v>
      </c>
    </row>
    <row r="936">
      <c r="A936" s="28" t="s">
        <v>806</v>
      </c>
      <c r="B936" s="4" t="s">
        <v>43</v>
      </c>
    </row>
    <row r="937" ht="19.947476196289063" customHeight="1">
      <c r="B937" s="39" t="s">
        <v>264</v>
      </c>
      <c r="C937" s="56" t="s">
        <v>257</v>
      </c>
      <c r="D937" s="36" t="s">
        <v>807</v>
      </c>
      <c r="E937" s="37"/>
      <c r="F937" s="37"/>
      <c r="G937" s="37"/>
      <c r="H937" s="37"/>
      <c r="I937" s="43"/>
    </row>
    <row r="938">
      <c r="B938" s="40"/>
      <c r="C938" s="3" t="s">
        <v>259</v>
      </c>
      <c r="I938" s="44"/>
    </row>
    <row r="939">
      <c r="B939" s="40"/>
      <c r="I939" s="44"/>
    </row>
    <row r="940">
      <c r="B940" s="40"/>
      <c r="C940" s="7" t="s">
        <v>49</v>
      </c>
      <c r="I940" s="44"/>
    </row>
    <row r="941">
      <c r="B941" s="40"/>
      <c r="I941" s="44"/>
    </row>
    <row r="942" ht="19.947476196289063" customHeight="1">
      <c r="B942" s="41" t="s">
        <v>808</v>
      </c>
      <c r="C942" s="33" t="s">
        <v>257</v>
      </c>
      <c r="D942" s="31" t="s">
        <v>809</v>
      </c>
      <c r="E942" s="30"/>
      <c r="F942" s="30"/>
      <c r="G942" s="30"/>
      <c r="H942" s="30"/>
      <c r="I942" s="45"/>
    </row>
    <row r="943">
      <c r="B943" s="40"/>
      <c r="C943" s="3" t="s">
        <v>259</v>
      </c>
      <c r="I943" s="44"/>
    </row>
    <row r="944">
      <c r="B944" s="40"/>
      <c r="I944" s="44"/>
    </row>
    <row r="945">
      <c r="B945" s="40"/>
      <c r="C945" s="7" t="s">
        <v>49</v>
      </c>
      <c r="I945" s="44"/>
    </row>
    <row r="946">
      <c r="B946" s="40"/>
      <c r="I946" s="44"/>
    </row>
    <row r="947" ht="19.947476196289063" customHeight="1">
      <c r="B947" s="41" t="s">
        <v>810</v>
      </c>
      <c r="C947" s="33" t="s">
        <v>257</v>
      </c>
      <c r="D947" s="31" t="s">
        <v>811</v>
      </c>
      <c r="E947" s="30"/>
      <c r="F947" s="30"/>
      <c r="G947" s="30"/>
      <c r="H947" s="30"/>
      <c r="I947" s="45"/>
    </row>
    <row r="948">
      <c r="B948" s="40"/>
      <c r="C948" s="3" t="s">
        <v>259</v>
      </c>
      <c r="I948" s="44"/>
    </row>
    <row r="949">
      <c r="B949" s="40"/>
      <c r="I949" s="44"/>
    </row>
    <row r="950">
      <c r="B950" s="40"/>
      <c r="C950" s="7" t="s">
        <v>49</v>
      </c>
      <c r="I950" s="44"/>
    </row>
    <row r="951">
      <c r="B951" s="40"/>
      <c r="I951" s="44"/>
    </row>
    <row r="952" ht="19.947476196289063" customHeight="1">
      <c r="B952" s="41" t="s">
        <v>812</v>
      </c>
      <c r="C952" s="32" t="s">
        <v>45</v>
      </c>
      <c r="D952" s="31" t="s">
        <v>813</v>
      </c>
      <c r="E952" s="30"/>
      <c r="F952" s="30"/>
      <c r="G952" s="30"/>
      <c r="H952" s="30"/>
      <c r="I952" s="45"/>
    </row>
    <row r="953" ht="19.947476196289063" customHeight="1">
      <c r="B953" s="40"/>
      <c r="C953" s="3" t="s">
        <v>814</v>
      </c>
      <c r="D953" s="9" t="s">
        <v>434</v>
      </c>
      <c r="I953" s="44"/>
    </row>
    <row r="954" ht="19.947476196289063" customHeight="1">
      <c r="B954" s="40"/>
      <c r="C954" s="3" t="s">
        <v>620</v>
      </c>
      <c r="D954" s="9" t="s">
        <v>815</v>
      </c>
      <c r="I954" s="44"/>
    </row>
    <row r="955" ht="19.947476196289063" customHeight="1">
      <c r="B955" s="40"/>
      <c r="C955" s="3" t="s">
        <v>622</v>
      </c>
      <c r="D955" s="9" t="s">
        <v>816</v>
      </c>
      <c r="I955" s="44"/>
    </row>
    <row r="956" ht="19.947476196289063" customHeight="1">
      <c r="B956" s="40"/>
      <c r="C956" s="3" t="s">
        <v>624</v>
      </c>
      <c r="D956" s="9" t="s">
        <v>817</v>
      </c>
      <c r="I956" s="44"/>
    </row>
    <row r="957" ht="19.947476196289063" customHeight="1">
      <c r="B957" s="40"/>
      <c r="C957" s="3" t="s">
        <v>626</v>
      </c>
      <c r="D957" s="9" t="s">
        <v>818</v>
      </c>
      <c r="I957" s="44"/>
    </row>
    <row r="958" ht="19.947476196289063" customHeight="1">
      <c r="B958" s="40"/>
      <c r="C958" s="3" t="s">
        <v>634</v>
      </c>
      <c r="D958" s="9" t="s">
        <v>819</v>
      </c>
      <c r="I958" s="44"/>
    </row>
    <row r="959" ht="19.947476196289063" customHeight="1">
      <c r="B959" s="40"/>
      <c r="C959" s="3" t="s">
        <v>643</v>
      </c>
      <c r="D959" s="9" t="s">
        <v>820</v>
      </c>
      <c r="I959" s="44"/>
    </row>
    <row r="960" ht="19.947476196289063" customHeight="1">
      <c r="B960" s="40"/>
      <c r="C960" s="3" t="s">
        <v>653</v>
      </c>
      <c r="D960" s="9" t="s">
        <v>821</v>
      </c>
      <c r="I960" s="44"/>
    </row>
    <row r="961" ht="19.947476196289063" customHeight="1">
      <c r="B961" s="40"/>
      <c r="C961" s="3" t="s">
        <v>655</v>
      </c>
      <c r="D961" s="9" t="s">
        <v>822</v>
      </c>
      <c r="I961" s="44"/>
    </row>
    <row r="962" ht="19.947476196289063" customHeight="1">
      <c r="B962" s="40"/>
      <c r="C962" s="3" t="s">
        <v>792</v>
      </c>
      <c r="D962" s="9" t="s">
        <v>823</v>
      </c>
      <c r="I962" s="44"/>
    </row>
    <row r="963">
      <c r="B963" s="40"/>
      <c r="I963" s="44"/>
    </row>
    <row r="964">
      <c r="B964" s="40"/>
      <c r="C964" s="7" t="s">
        <v>49</v>
      </c>
      <c r="I964" s="44"/>
    </row>
    <row r="965">
      <c r="B965" s="40"/>
      <c r="I965" s="44"/>
    </row>
    <row r="966" ht="19.947476196289063" customHeight="1">
      <c r="B966" s="41" t="s">
        <v>824</v>
      </c>
      <c r="C966" s="32" t="s">
        <v>45</v>
      </c>
      <c r="D966" s="31" t="s">
        <v>825</v>
      </c>
      <c r="E966" s="30"/>
      <c r="F966" s="30"/>
      <c r="G966" s="30"/>
      <c r="H966" s="30"/>
      <c r="I966" s="45"/>
    </row>
    <row r="967" ht="19.947476196289063" customHeight="1">
      <c r="B967" s="40"/>
      <c r="C967" s="3" t="s">
        <v>814</v>
      </c>
      <c r="D967" s="9" t="s">
        <v>434</v>
      </c>
      <c r="I967" s="44"/>
    </row>
    <row r="968" ht="19.947476196289063" customHeight="1">
      <c r="B968" s="40"/>
      <c r="C968" s="3" t="s">
        <v>620</v>
      </c>
      <c r="D968" s="9" t="s">
        <v>826</v>
      </c>
      <c r="I968" s="44"/>
    </row>
    <row r="969" ht="19.947476196289063" customHeight="1">
      <c r="B969" s="40"/>
      <c r="C969" s="3" t="s">
        <v>622</v>
      </c>
      <c r="D969" s="9" t="s">
        <v>827</v>
      </c>
      <c r="I969" s="44"/>
    </row>
    <row r="970" ht="19.947476196289063" customHeight="1">
      <c r="B970" s="40"/>
      <c r="C970" s="3" t="s">
        <v>624</v>
      </c>
      <c r="D970" s="9" t="s">
        <v>828</v>
      </c>
      <c r="I970" s="44"/>
    </row>
    <row r="971" ht="19.947476196289063" customHeight="1">
      <c r="B971" s="40"/>
      <c r="C971" s="3" t="s">
        <v>626</v>
      </c>
      <c r="D971" s="9" t="s">
        <v>829</v>
      </c>
      <c r="I971" s="44"/>
    </row>
    <row r="972" ht="19.947476196289063" customHeight="1">
      <c r="B972" s="40"/>
      <c r="C972" s="3" t="s">
        <v>634</v>
      </c>
      <c r="D972" s="9" t="s">
        <v>830</v>
      </c>
      <c r="I972" s="44"/>
    </row>
    <row r="973">
      <c r="B973" s="40"/>
      <c r="I973" s="44"/>
    </row>
    <row r="974">
      <c r="B974" s="40"/>
      <c r="C974" s="7" t="s">
        <v>49</v>
      </c>
      <c r="I974" s="44"/>
    </row>
    <row r="975">
      <c r="B975" s="40"/>
      <c r="I975" s="44"/>
    </row>
    <row r="976" ht="19.947476196289063" customHeight="1">
      <c r="B976" s="41" t="s">
        <v>831</v>
      </c>
      <c r="C976" s="33" t="s">
        <v>257</v>
      </c>
      <c r="D976" s="31" t="s">
        <v>832</v>
      </c>
      <c r="E976" s="30"/>
      <c r="F976" s="30"/>
      <c r="G976" s="30"/>
      <c r="H976" s="30"/>
      <c r="I976" s="45"/>
    </row>
    <row r="977">
      <c r="B977" s="40"/>
      <c r="C977" s="3" t="s">
        <v>259</v>
      </c>
      <c r="I977" s="44"/>
    </row>
    <row r="978">
      <c r="B978" s="40"/>
      <c r="I978" s="44"/>
    </row>
    <row r="979">
      <c r="B979" s="40"/>
      <c r="C979" s="34" t="s">
        <v>54</v>
      </c>
      <c r="I979" s="44"/>
    </row>
    <row r="980">
      <c r="B980" s="40"/>
      <c r="C980" s="60" t="str">
        <f>HYPERLINK("#'Json-dokumentation'!A2905", "Fotnot: (**)")</f>
        <v>Fotnot: (**)</v>
      </c>
      <c r="I980" s="44"/>
    </row>
    <row r="981">
      <c r="B981" s="40"/>
      <c r="I981" s="44"/>
    </row>
    <row r="982" ht="19.947476196289063" customHeight="1">
      <c r="B982" s="41" t="s">
        <v>833</v>
      </c>
      <c r="C982" s="33" t="s">
        <v>257</v>
      </c>
      <c r="D982" s="31" t="s">
        <v>834</v>
      </c>
      <c r="E982" s="30"/>
      <c r="F982" s="30"/>
      <c r="G982" s="30"/>
      <c r="H982" s="30"/>
      <c r="I982" s="45"/>
    </row>
    <row r="983">
      <c r="B983" s="40"/>
      <c r="C983" s="3" t="s">
        <v>259</v>
      </c>
      <c r="I983" s="44"/>
    </row>
    <row r="984">
      <c r="B984" s="40"/>
      <c r="I984" s="44"/>
    </row>
    <row r="985">
      <c r="B985" s="40"/>
      <c r="C985" s="7" t="s">
        <v>49</v>
      </c>
      <c r="I985" s="44"/>
    </row>
    <row r="986">
      <c r="B986" s="40"/>
      <c r="I986" s="44"/>
    </row>
    <row r="987" ht="19.947476196289063" customHeight="1">
      <c r="B987" s="41" t="s">
        <v>835</v>
      </c>
      <c r="C987" s="32" t="s">
        <v>45</v>
      </c>
      <c r="D987" s="31" t="s">
        <v>836</v>
      </c>
      <c r="E987" s="30"/>
      <c r="F987" s="30"/>
      <c r="G987" s="30"/>
      <c r="H987" s="30"/>
      <c r="I987" s="45"/>
    </row>
    <row r="988" ht="19.947476196289063" customHeight="1">
      <c r="B988" s="40"/>
      <c r="C988" s="3" t="s">
        <v>837</v>
      </c>
      <c r="D988" s="9" t="s">
        <v>838</v>
      </c>
      <c r="I988" s="44"/>
    </row>
    <row r="989" ht="19.947476196289063" customHeight="1">
      <c r="B989" s="40"/>
      <c r="C989" s="3" t="s">
        <v>839</v>
      </c>
      <c r="D989" s="9" t="s">
        <v>840</v>
      </c>
      <c r="I989" s="44"/>
    </row>
    <row r="990" ht="19.947476196289063" customHeight="1">
      <c r="B990" s="40"/>
      <c r="C990" s="3" t="s">
        <v>815</v>
      </c>
      <c r="D990" s="9" t="s">
        <v>841</v>
      </c>
      <c r="I990" s="44"/>
    </row>
    <row r="991" ht="19.947476196289063" customHeight="1">
      <c r="B991" s="40"/>
      <c r="C991" s="3" t="s">
        <v>842</v>
      </c>
      <c r="D991" s="9" t="s">
        <v>843</v>
      </c>
      <c r="I991" s="44"/>
    </row>
    <row r="992">
      <c r="B992" s="40"/>
      <c r="I992" s="44"/>
    </row>
    <row r="993">
      <c r="B993" s="40"/>
      <c r="C993" s="34" t="s">
        <v>54</v>
      </c>
      <c r="I993" s="44"/>
    </row>
    <row r="994">
      <c r="B994" s="40"/>
      <c r="I994" s="44"/>
    </row>
    <row r="995" ht="19.947476196289063" customHeight="1">
      <c r="B995" s="41" t="s">
        <v>684</v>
      </c>
      <c r="C995" s="33" t="s">
        <v>168</v>
      </c>
      <c r="D995" s="31" t="s">
        <v>844</v>
      </c>
      <c r="E995" s="30"/>
      <c r="F995" s="30"/>
      <c r="G995" s="30"/>
      <c r="H995" s="30"/>
      <c r="I995" s="45"/>
    </row>
    <row r="996">
      <c r="B996" s="40"/>
      <c r="C996" s="3" t="s">
        <v>671</v>
      </c>
      <c r="I996" s="44"/>
    </row>
    <row r="997">
      <c r="B997" s="40"/>
      <c r="C997" s="3" t="s">
        <v>686</v>
      </c>
      <c r="I997" s="44"/>
    </row>
    <row r="998">
      <c r="B998" s="40"/>
      <c r="I998" s="44"/>
    </row>
    <row r="999">
      <c r="B999" s="40"/>
      <c r="C999" s="34" t="s">
        <v>54</v>
      </c>
      <c r="I999" s="44"/>
    </row>
    <row r="1000">
      <c r="B1000" s="40"/>
      <c r="I1000" s="44"/>
    </row>
    <row r="1001" ht="19.947476196289063" customHeight="1">
      <c r="B1001" s="41" t="s">
        <v>767</v>
      </c>
      <c r="C1001" s="33" t="s">
        <v>658</v>
      </c>
      <c r="D1001" s="31" t="s">
        <v>845</v>
      </c>
      <c r="E1001" s="30"/>
      <c r="F1001" s="30"/>
      <c r="G1001" s="30"/>
      <c r="H1001" s="30"/>
      <c r="I1001" s="45"/>
    </row>
    <row r="1002">
      <c r="B1002" s="40"/>
      <c r="C1002" s="3" t="s">
        <v>769</v>
      </c>
      <c r="I1002" s="44"/>
    </row>
    <row r="1003">
      <c r="B1003" s="40"/>
      <c r="C1003" s="3" t="s">
        <v>770</v>
      </c>
      <c r="I1003" s="44"/>
    </row>
    <row r="1004">
      <c r="B1004" s="40"/>
      <c r="I1004" s="44"/>
    </row>
    <row r="1005">
      <c r="B1005" s="40"/>
      <c r="C1005" s="34" t="s">
        <v>54</v>
      </c>
      <c r="I1005" s="44"/>
    </row>
    <row r="1006">
      <c r="B1006" s="40"/>
      <c r="C1006" s="60" t="str">
        <f>HYPERLINK("#'Json-dokumentation'!A2905", "Fotnot: (**)")</f>
        <v>Fotnot: (**)</v>
      </c>
      <c r="I1006" s="44"/>
    </row>
    <row r="1007">
      <c r="B1007" s="40"/>
      <c r="I1007" s="44"/>
    </row>
    <row r="1008" ht="19.947476196289063" customHeight="1">
      <c r="B1008" s="41" t="s">
        <v>687</v>
      </c>
      <c r="C1008" s="33" t="s">
        <v>168</v>
      </c>
      <c r="D1008" s="31" t="s">
        <v>846</v>
      </c>
      <c r="E1008" s="30"/>
      <c r="F1008" s="30"/>
      <c r="G1008" s="30"/>
      <c r="H1008" s="30"/>
      <c r="I1008" s="45"/>
    </row>
    <row r="1009">
      <c r="B1009" s="40"/>
      <c r="C1009" s="3" t="s">
        <v>689</v>
      </c>
      <c r="I1009" s="44"/>
    </row>
    <row r="1010">
      <c r="B1010" s="40"/>
      <c r="C1010" s="3" t="s">
        <v>690</v>
      </c>
      <c r="I1010" s="44"/>
    </row>
    <row r="1011">
      <c r="B1011" s="40"/>
      <c r="I1011" s="44"/>
    </row>
    <row r="1012">
      <c r="B1012" s="40"/>
      <c r="C1012" s="34" t="s">
        <v>54</v>
      </c>
      <c r="I1012" s="44"/>
    </row>
    <row r="1013">
      <c r="B1013" s="40"/>
      <c r="C1013" s="60" t="str">
        <f>HYPERLINK("#'Json-dokumentation'!A2905", "Fotnot: (**)")</f>
        <v>Fotnot: (**)</v>
      </c>
      <c r="I1013" s="44"/>
    </row>
    <row r="1014">
      <c r="B1014" s="40"/>
      <c r="I1014" s="44"/>
    </row>
    <row r="1015" ht="19.947476196289063" customHeight="1">
      <c r="B1015" s="41" t="s">
        <v>691</v>
      </c>
      <c r="C1015" s="33" t="s">
        <v>658</v>
      </c>
      <c r="D1015" s="31" t="s">
        <v>847</v>
      </c>
      <c r="E1015" s="30"/>
      <c r="F1015" s="30"/>
      <c r="G1015" s="30"/>
      <c r="H1015" s="30"/>
      <c r="I1015" s="45"/>
    </row>
    <row r="1016">
      <c r="B1016" s="40"/>
      <c r="C1016" s="3" t="s">
        <v>848</v>
      </c>
      <c r="I1016" s="44"/>
    </row>
    <row r="1017">
      <c r="B1017" s="40"/>
      <c r="C1017" s="3" t="s">
        <v>849</v>
      </c>
      <c r="I1017" s="44"/>
    </row>
    <row r="1018">
      <c r="B1018" s="40"/>
      <c r="I1018" s="44"/>
    </row>
    <row r="1019">
      <c r="B1019" s="40"/>
      <c r="C1019" s="34" t="s">
        <v>54</v>
      </c>
      <c r="I1019" s="44"/>
    </row>
    <row r="1020">
      <c r="B1020" s="40"/>
      <c r="C1020" s="60" t="str">
        <f>HYPERLINK("#'Json-dokumentation'!A2905", "Fotnot: (**)")</f>
        <v>Fotnot: (**)</v>
      </c>
      <c r="I1020" s="44"/>
    </row>
    <row r="1021">
      <c r="B1021" s="42"/>
      <c r="C1021" s="38"/>
      <c r="D1021" s="38"/>
      <c r="E1021" s="38"/>
      <c r="F1021" s="38"/>
      <c r="G1021" s="38"/>
      <c r="H1021" s="38"/>
      <c r="I1021" s="46"/>
    </row>
    <row r="1022"/>
    <row r="1023">
      <c r="B1023" s="4" t="s">
        <v>697</v>
      </c>
    </row>
    <row r="1024"/>
    <row r="1025">
      <c r="B1025" s="4" t="s">
        <v>76</v>
      </c>
    </row>
    <row r="1026" ht="19.947476196289063" customHeight="1">
      <c r="B1026" s="53" t="s">
        <v>850</v>
      </c>
      <c r="C1026" s="36" t="s">
        <v>851</v>
      </c>
      <c r="D1026" s="37"/>
      <c r="E1026" s="37"/>
      <c r="F1026" s="37"/>
      <c r="G1026" s="37"/>
      <c r="H1026" s="37"/>
      <c r="I1026" s="43"/>
    </row>
    <row r="1027" ht="19.947476196289063" customHeight="1">
      <c r="B1027" s="54" t="s">
        <v>852</v>
      </c>
      <c r="C1027" s="31" t="s">
        <v>853</v>
      </c>
      <c r="D1027" s="30"/>
      <c r="I1027" s="44"/>
    </row>
    <row r="1028" ht="19.947476196289063" customHeight="1">
      <c r="B1028" s="54" t="s">
        <v>854</v>
      </c>
      <c r="C1028" s="31" t="s">
        <v>855</v>
      </c>
      <c r="D1028" s="30"/>
      <c r="I1028" s="44"/>
    </row>
    <row r="1029" ht="19.947476196289063" customHeight="1">
      <c r="B1029" s="55" t="s">
        <v>856</v>
      </c>
      <c r="C1029" s="51" t="s">
        <v>857</v>
      </c>
      <c r="D1029" s="52"/>
      <c r="E1029" s="38"/>
      <c r="F1029" s="38"/>
      <c r="G1029" s="38"/>
      <c r="H1029" s="38"/>
      <c r="I1029" s="46"/>
    </row>
    <row r="1030"/>
    <row r="1031"/>
    <row r="1032"/>
    <row r="1033" ht="19.947476196289063" customHeight="1">
      <c r="A1033" s="9" t="s">
        <v>13</v>
      </c>
    </row>
    <row r="1034">
      <c r="A1034" s="28" t="s">
        <v>858</v>
      </c>
      <c r="B1034" s="4" t="s">
        <v>43</v>
      </c>
    </row>
    <row r="1035" ht="19.947476196289063" customHeight="1">
      <c r="B1035" s="39" t="s">
        <v>264</v>
      </c>
      <c r="C1035" s="56" t="s">
        <v>257</v>
      </c>
      <c r="D1035" s="36" t="s">
        <v>807</v>
      </c>
      <c r="E1035" s="37"/>
      <c r="F1035" s="37"/>
      <c r="G1035" s="37"/>
      <c r="H1035" s="37"/>
      <c r="I1035" s="43"/>
    </row>
    <row r="1036">
      <c r="B1036" s="40"/>
      <c r="C1036" s="3" t="s">
        <v>259</v>
      </c>
      <c r="I1036" s="44"/>
    </row>
    <row r="1037">
      <c r="B1037" s="40"/>
      <c r="I1037" s="44"/>
    </row>
    <row r="1038">
      <c r="B1038" s="40"/>
      <c r="C1038" s="7" t="s">
        <v>49</v>
      </c>
      <c r="I1038" s="44"/>
    </row>
    <row r="1039">
      <c r="B1039" s="40"/>
      <c r="I1039" s="44"/>
    </row>
    <row r="1040" ht="19.947476196289063" customHeight="1">
      <c r="B1040" s="41" t="s">
        <v>808</v>
      </c>
      <c r="C1040" s="32" t="s">
        <v>45</v>
      </c>
      <c r="D1040" s="31" t="s">
        <v>859</v>
      </c>
      <c r="E1040" s="30"/>
      <c r="F1040" s="30"/>
      <c r="G1040" s="30"/>
      <c r="H1040" s="30"/>
      <c r="I1040" s="45"/>
    </row>
    <row r="1041" ht="19.947476196289063" customHeight="1">
      <c r="B1041" s="40"/>
      <c r="C1041" s="3" t="s">
        <v>620</v>
      </c>
      <c r="D1041" s="9" t="s">
        <v>860</v>
      </c>
      <c r="I1041" s="44"/>
    </row>
    <row r="1042" ht="19.947476196289063" customHeight="1">
      <c r="B1042" s="40"/>
      <c r="C1042" s="3" t="s">
        <v>622</v>
      </c>
      <c r="D1042" s="9" t="s">
        <v>861</v>
      </c>
      <c r="I1042" s="44"/>
    </row>
    <row r="1043" ht="19.947476196289063" customHeight="1">
      <c r="B1043" s="40"/>
      <c r="C1043" s="3" t="s">
        <v>624</v>
      </c>
      <c r="D1043" s="9" t="s">
        <v>862</v>
      </c>
      <c r="I1043" s="44"/>
    </row>
    <row r="1044" ht="19.947476196289063" customHeight="1">
      <c r="B1044" s="40"/>
      <c r="C1044" s="3" t="s">
        <v>626</v>
      </c>
      <c r="D1044" s="9" t="s">
        <v>266</v>
      </c>
      <c r="I1044" s="44"/>
    </row>
    <row r="1045">
      <c r="B1045" s="40"/>
      <c r="I1045" s="44"/>
    </row>
    <row r="1046">
      <c r="B1046" s="40"/>
      <c r="C1046" s="7" t="s">
        <v>49</v>
      </c>
      <c r="I1046" s="44"/>
    </row>
    <row r="1047">
      <c r="B1047" s="40"/>
      <c r="I1047" s="44"/>
    </row>
    <row r="1048" ht="19.947476196289063" customHeight="1">
      <c r="B1048" s="41" t="s">
        <v>863</v>
      </c>
      <c r="C1048" s="32" t="s">
        <v>45</v>
      </c>
      <c r="D1048" s="31" t="s">
        <v>864</v>
      </c>
      <c r="E1048" s="30"/>
      <c r="F1048" s="30"/>
      <c r="G1048" s="30"/>
      <c r="H1048" s="30"/>
      <c r="I1048" s="45"/>
    </row>
    <row r="1049" ht="19.947476196289063" customHeight="1">
      <c r="B1049" s="40"/>
      <c r="C1049" s="3" t="s">
        <v>814</v>
      </c>
      <c r="D1049" s="9" t="s">
        <v>434</v>
      </c>
      <c r="I1049" s="44"/>
    </row>
    <row r="1050" ht="19.947476196289063" customHeight="1">
      <c r="B1050" s="40"/>
      <c r="C1050" s="3" t="s">
        <v>620</v>
      </c>
      <c r="D1050" s="9" t="s">
        <v>865</v>
      </c>
      <c r="I1050" s="44"/>
    </row>
    <row r="1051" ht="19.947476196289063" customHeight="1">
      <c r="B1051" s="40"/>
      <c r="C1051" s="3" t="s">
        <v>622</v>
      </c>
      <c r="D1051" s="9" t="s">
        <v>816</v>
      </c>
      <c r="I1051" s="44"/>
    </row>
    <row r="1052" ht="19.947476196289063" customHeight="1">
      <c r="B1052" s="40"/>
      <c r="C1052" s="3" t="s">
        <v>624</v>
      </c>
      <c r="D1052" s="9" t="s">
        <v>817</v>
      </c>
      <c r="I1052" s="44"/>
    </row>
    <row r="1053" ht="19.947476196289063" customHeight="1">
      <c r="B1053" s="40"/>
      <c r="C1053" s="3" t="s">
        <v>626</v>
      </c>
      <c r="D1053" s="9" t="s">
        <v>866</v>
      </c>
      <c r="I1053" s="44"/>
    </row>
    <row r="1054" ht="19.947476196289063" customHeight="1">
      <c r="B1054" s="40"/>
      <c r="C1054" s="3" t="s">
        <v>634</v>
      </c>
      <c r="D1054" s="9" t="s">
        <v>822</v>
      </c>
      <c r="I1054" s="44"/>
    </row>
    <row r="1055">
      <c r="B1055" s="40"/>
      <c r="I1055" s="44"/>
    </row>
    <row r="1056">
      <c r="B1056" s="40"/>
      <c r="C1056" s="7" t="s">
        <v>49</v>
      </c>
      <c r="I1056" s="44"/>
    </row>
    <row r="1057">
      <c r="B1057" s="40"/>
      <c r="I1057" s="44"/>
    </row>
    <row r="1058" ht="19.947476196289063" customHeight="1">
      <c r="B1058" s="41" t="s">
        <v>867</v>
      </c>
      <c r="C1058" s="32" t="s">
        <v>45</v>
      </c>
      <c r="D1058" s="31" t="s">
        <v>868</v>
      </c>
      <c r="E1058" s="30"/>
      <c r="F1058" s="30"/>
      <c r="G1058" s="30"/>
      <c r="H1058" s="30"/>
      <c r="I1058" s="45"/>
    </row>
    <row r="1059" ht="19.947476196289063" customHeight="1">
      <c r="B1059" s="40"/>
      <c r="C1059" s="3" t="s">
        <v>814</v>
      </c>
      <c r="D1059" s="9" t="s">
        <v>434</v>
      </c>
      <c r="I1059" s="44"/>
    </row>
    <row r="1060" ht="19.947476196289063" customHeight="1">
      <c r="B1060" s="40"/>
      <c r="C1060" s="3" t="s">
        <v>620</v>
      </c>
      <c r="D1060" s="9" t="s">
        <v>818</v>
      </c>
      <c r="I1060" s="44"/>
    </row>
    <row r="1061" ht="19.947476196289063" customHeight="1">
      <c r="B1061" s="40"/>
      <c r="C1061" s="3" t="s">
        <v>622</v>
      </c>
      <c r="D1061" s="9" t="s">
        <v>819</v>
      </c>
      <c r="I1061" s="44"/>
    </row>
    <row r="1062" ht="19.947476196289063" customHeight="1">
      <c r="B1062" s="40"/>
      <c r="C1062" s="3" t="s">
        <v>624</v>
      </c>
      <c r="D1062" s="9" t="s">
        <v>820</v>
      </c>
      <c r="I1062" s="44"/>
    </row>
    <row r="1063" ht="19.947476196289063" customHeight="1">
      <c r="B1063" s="40"/>
      <c r="C1063" s="3" t="s">
        <v>626</v>
      </c>
      <c r="D1063" s="9" t="s">
        <v>823</v>
      </c>
      <c r="I1063" s="44"/>
    </row>
    <row r="1064" ht="19.947476196289063" customHeight="1">
      <c r="B1064" s="40"/>
      <c r="C1064" s="3" t="s">
        <v>634</v>
      </c>
      <c r="D1064" s="9" t="s">
        <v>869</v>
      </c>
      <c r="I1064" s="44"/>
    </row>
    <row r="1065">
      <c r="B1065" s="40"/>
      <c r="I1065" s="44"/>
    </row>
    <row r="1066">
      <c r="B1066" s="40"/>
      <c r="C1066" s="7" t="s">
        <v>49</v>
      </c>
      <c r="I1066" s="44"/>
    </row>
    <row r="1067">
      <c r="B1067" s="40"/>
      <c r="I1067" s="44"/>
    </row>
    <row r="1068" ht="19.947476196289063" customHeight="1">
      <c r="B1068" s="41" t="s">
        <v>870</v>
      </c>
      <c r="C1068" s="32" t="s">
        <v>45</v>
      </c>
      <c r="D1068" s="31" t="s">
        <v>871</v>
      </c>
      <c r="E1068" s="30"/>
      <c r="F1068" s="30"/>
      <c r="G1068" s="30"/>
      <c r="H1068" s="30"/>
      <c r="I1068" s="45"/>
    </row>
    <row r="1069" ht="19.947476196289063" customHeight="1">
      <c r="B1069" s="40"/>
      <c r="C1069" s="3" t="s">
        <v>814</v>
      </c>
      <c r="D1069" s="9" t="s">
        <v>435</v>
      </c>
      <c r="I1069" s="44"/>
    </row>
    <row r="1070" ht="19.947476196289063" customHeight="1">
      <c r="B1070" s="40"/>
      <c r="C1070" s="3" t="s">
        <v>620</v>
      </c>
      <c r="D1070" s="9" t="s">
        <v>826</v>
      </c>
      <c r="I1070" s="44"/>
    </row>
    <row r="1071" ht="19.947476196289063" customHeight="1">
      <c r="B1071" s="40"/>
      <c r="C1071" s="3" t="s">
        <v>622</v>
      </c>
      <c r="D1071" s="9" t="s">
        <v>827</v>
      </c>
      <c r="I1071" s="44"/>
    </row>
    <row r="1072" ht="19.947476196289063" customHeight="1">
      <c r="B1072" s="40"/>
      <c r="C1072" s="3" t="s">
        <v>624</v>
      </c>
      <c r="D1072" s="9" t="s">
        <v>828</v>
      </c>
      <c r="I1072" s="44"/>
    </row>
    <row r="1073" ht="19.947476196289063" customHeight="1">
      <c r="B1073" s="40"/>
      <c r="C1073" s="3" t="s">
        <v>626</v>
      </c>
      <c r="D1073" s="9" t="s">
        <v>829</v>
      </c>
      <c r="I1073" s="44"/>
    </row>
    <row r="1074" ht="19.947476196289063" customHeight="1">
      <c r="B1074" s="40"/>
      <c r="C1074" s="3" t="s">
        <v>634</v>
      </c>
      <c r="D1074" s="9" t="s">
        <v>830</v>
      </c>
      <c r="I1074" s="44"/>
    </row>
    <row r="1075" ht="19.947476196289063" customHeight="1">
      <c r="B1075" s="40"/>
      <c r="C1075" s="3" t="s">
        <v>643</v>
      </c>
      <c r="D1075" s="9" t="s">
        <v>872</v>
      </c>
      <c r="I1075" s="44"/>
    </row>
    <row r="1076">
      <c r="B1076" s="40"/>
      <c r="I1076" s="44"/>
    </row>
    <row r="1077">
      <c r="B1077" s="40"/>
      <c r="C1077" s="7" t="s">
        <v>49</v>
      </c>
      <c r="I1077" s="44"/>
    </row>
    <row r="1078">
      <c r="B1078" s="40"/>
      <c r="I1078" s="44"/>
    </row>
    <row r="1079" ht="150.1427734375" customHeight="1">
      <c r="B1079" s="41" t="s">
        <v>873</v>
      </c>
      <c r="C1079" s="33" t="s">
        <v>257</v>
      </c>
      <c r="D1079" s="31" t="s">
        <v>874</v>
      </c>
      <c r="E1079" s="30"/>
      <c r="F1079" s="30"/>
      <c r="G1079" s="30"/>
      <c r="H1079" s="30"/>
      <c r="I1079" s="45"/>
    </row>
    <row r="1080">
      <c r="B1080" s="40"/>
      <c r="C1080" s="3" t="s">
        <v>259</v>
      </c>
      <c r="I1080" s="44"/>
    </row>
    <row r="1081">
      <c r="B1081" s="40"/>
      <c r="I1081" s="44"/>
    </row>
    <row r="1082">
      <c r="B1082" s="40"/>
      <c r="C1082" s="34" t="s">
        <v>54</v>
      </c>
      <c r="I1082" s="44"/>
    </row>
    <row r="1083">
      <c r="B1083" s="40"/>
      <c r="C1083" s="60" t="str">
        <f>HYPERLINK("#'Json-dokumentation'!A2905", "Fotnot: (**)")</f>
        <v>Fotnot: (**)</v>
      </c>
      <c r="I1083" s="44"/>
    </row>
    <row r="1084">
      <c r="B1084" s="40"/>
      <c r="I1084" s="44"/>
    </row>
    <row r="1085" ht="92.2781982421875" customHeight="1">
      <c r="B1085" s="41" t="s">
        <v>875</v>
      </c>
      <c r="C1085" s="33" t="s">
        <v>257</v>
      </c>
      <c r="D1085" s="31" t="s">
        <v>876</v>
      </c>
      <c r="E1085" s="30"/>
      <c r="F1085" s="30"/>
      <c r="G1085" s="30"/>
      <c r="H1085" s="30"/>
      <c r="I1085" s="45"/>
    </row>
    <row r="1086">
      <c r="B1086" s="40"/>
      <c r="C1086" s="3" t="s">
        <v>259</v>
      </c>
      <c r="I1086" s="44"/>
    </row>
    <row r="1087">
      <c r="B1087" s="40"/>
      <c r="I1087" s="44"/>
    </row>
    <row r="1088">
      <c r="B1088" s="40"/>
      <c r="C1088" s="7" t="s">
        <v>49</v>
      </c>
      <c r="I1088" s="44"/>
    </row>
    <row r="1089">
      <c r="B1089" s="40"/>
      <c r="I1089" s="44"/>
    </row>
    <row r="1090" ht="19.947476196289063" customHeight="1">
      <c r="B1090" s="41" t="s">
        <v>835</v>
      </c>
      <c r="C1090" s="32" t="s">
        <v>45</v>
      </c>
      <c r="D1090" s="31" t="s">
        <v>836</v>
      </c>
      <c r="E1090" s="30"/>
      <c r="F1090" s="30"/>
      <c r="G1090" s="30"/>
      <c r="H1090" s="30"/>
      <c r="I1090" s="45"/>
    </row>
    <row r="1091" ht="19.947476196289063" customHeight="1">
      <c r="B1091" s="40"/>
      <c r="C1091" s="3" t="s">
        <v>837</v>
      </c>
      <c r="D1091" s="9" t="s">
        <v>838</v>
      </c>
      <c r="I1091" s="44"/>
    </row>
    <row r="1092" ht="19.947476196289063" customHeight="1">
      <c r="B1092" s="40"/>
      <c r="C1092" s="3" t="s">
        <v>839</v>
      </c>
      <c r="D1092" s="9" t="s">
        <v>840</v>
      </c>
      <c r="I1092" s="44"/>
    </row>
    <row r="1093" ht="19.947476196289063" customHeight="1">
      <c r="B1093" s="40"/>
      <c r="C1093" s="3" t="s">
        <v>815</v>
      </c>
      <c r="D1093" s="9" t="s">
        <v>841</v>
      </c>
      <c r="I1093" s="44"/>
    </row>
    <row r="1094" ht="19.947476196289063" customHeight="1">
      <c r="B1094" s="40"/>
      <c r="C1094" s="3" t="s">
        <v>842</v>
      </c>
      <c r="D1094" s="9" t="s">
        <v>843</v>
      </c>
      <c r="I1094" s="44"/>
    </row>
    <row r="1095">
      <c r="B1095" s="40"/>
      <c r="I1095" s="44"/>
    </row>
    <row r="1096">
      <c r="B1096" s="40"/>
      <c r="C1096" s="34" t="s">
        <v>54</v>
      </c>
      <c r="I1096" s="44"/>
    </row>
    <row r="1097">
      <c r="B1097" s="40"/>
      <c r="I1097" s="44"/>
    </row>
    <row r="1098" ht="19.947476196289063" customHeight="1">
      <c r="B1098" s="41" t="s">
        <v>684</v>
      </c>
      <c r="C1098" s="33" t="s">
        <v>168</v>
      </c>
      <c r="D1098" s="31" t="s">
        <v>844</v>
      </c>
      <c r="E1098" s="30"/>
      <c r="F1098" s="30"/>
      <c r="G1098" s="30"/>
      <c r="H1098" s="30"/>
      <c r="I1098" s="45"/>
    </row>
    <row r="1099">
      <c r="B1099" s="40"/>
      <c r="C1099" s="3" t="s">
        <v>877</v>
      </c>
      <c r="I1099" s="44"/>
    </row>
    <row r="1100">
      <c r="B1100" s="40"/>
      <c r="C1100" s="3" t="s">
        <v>686</v>
      </c>
      <c r="I1100" s="44"/>
    </row>
    <row r="1101">
      <c r="B1101" s="40"/>
      <c r="I1101" s="44"/>
    </row>
    <row r="1102">
      <c r="B1102" s="40"/>
      <c r="C1102" s="34" t="s">
        <v>54</v>
      </c>
      <c r="I1102" s="44"/>
    </row>
    <row r="1103">
      <c r="B1103" s="40"/>
      <c r="I1103" s="44"/>
    </row>
    <row r="1104" ht="48.879766845703124" customHeight="1">
      <c r="B1104" s="41" t="s">
        <v>767</v>
      </c>
      <c r="C1104" s="33" t="s">
        <v>658</v>
      </c>
      <c r="D1104" s="31" t="s">
        <v>878</v>
      </c>
      <c r="E1104" s="30"/>
      <c r="F1104" s="30"/>
      <c r="G1104" s="30"/>
      <c r="H1104" s="30"/>
      <c r="I1104" s="45"/>
    </row>
    <row r="1105">
      <c r="B1105" s="40"/>
      <c r="C1105" s="3" t="s">
        <v>769</v>
      </c>
      <c r="I1105" s="44"/>
    </row>
    <row r="1106">
      <c r="B1106" s="40"/>
      <c r="C1106" s="3" t="s">
        <v>770</v>
      </c>
      <c r="I1106" s="44"/>
    </row>
    <row r="1107">
      <c r="B1107" s="40"/>
      <c r="I1107" s="44"/>
    </row>
    <row r="1108">
      <c r="B1108" s="40"/>
      <c r="C1108" s="34" t="s">
        <v>54</v>
      </c>
      <c r="I1108" s="44"/>
    </row>
    <row r="1109">
      <c r="B1109" s="40"/>
      <c r="C1109" s="60" t="str">
        <f>HYPERLINK("#'Json-dokumentation'!A2905", "Fotnot: (**)")</f>
        <v>Fotnot: (**)</v>
      </c>
      <c r="I1109" s="44"/>
    </row>
    <row r="1110">
      <c r="B1110" s="40"/>
      <c r="I1110" s="44"/>
    </row>
    <row r="1111" ht="63.34591064453125" customHeight="1">
      <c r="B1111" s="41" t="s">
        <v>687</v>
      </c>
      <c r="C1111" s="33" t="s">
        <v>168</v>
      </c>
      <c r="D1111" s="31" t="s">
        <v>879</v>
      </c>
      <c r="E1111" s="30"/>
      <c r="F1111" s="30"/>
      <c r="G1111" s="30"/>
      <c r="H1111" s="30"/>
      <c r="I1111" s="45"/>
    </row>
    <row r="1112">
      <c r="B1112" s="40"/>
      <c r="C1112" s="3" t="s">
        <v>689</v>
      </c>
      <c r="I1112" s="44"/>
    </row>
    <row r="1113">
      <c r="B1113" s="40"/>
      <c r="C1113" s="3" t="s">
        <v>690</v>
      </c>
      <c r="I1113" s="44"/>
    </row>
    <row r="1114">
      <c r="B1114" s="40"/>
      <c r="I1114" s="44"/>
    </row>
    <row r="1115">
      <c r="B1115" s="40"/>
      <c r="C1115" s="34" t="s">
        <v>54</v>
      </c>
      <c r="I1115" s="44"/>
    </row>
    <row r="1116">
      <c r="B1116" s="40"/>
      <c r="C1116" s="60" t="str">
        <f>HYPERLINK("#'Json-dokumentation'!A2905", "Fotnot: (**)")</f>
        <v>Fotnot: (**)</v>
      </c>
      <c r="I1116" s="44"/>
    </row>
    <row r="1117">
      <c r="B1117" s="40"/>
      <c r="I1117" s="44"/>
    </row>
    <row r="1118" ht="34.413623046875" customHeight="1">
      <c r="B1118" s="41" t="s">
        <v>691</v>
      </c>
      <c r="C1118" s="33" t="s">
        <v>658</v>
      </c>
      <c r="D1118" s="31" t="s">
        <v>880</v>
      </c>
      <c r="E1118" s="30"/>
      <c r="F1118" s="30"/>
      <c r="G1118" s="30"/>
      <c r="H1118" s="30"/>
      <c r="I1118" s="45"/>
    </row>
    <row r="1119">
      <c r="B1119" s="40"/>
      <c r="C1119" s="3" t="s">
        <v>848</v>
      </c>
      <c r="I1119" s="44"/>
    </row>
    <row r="1120">
      <c r="B1120" s="40"/>
      <c r="C1120" s="3" t="s">
        <v>849</v>
      </c>
      <c r="I1120" s="44"/>
    </row>
    <row r="1121">
      <c r="B1121" s="40"/>
      <c r="I1121" s="44"/>
    </row>
    <row r="1122">
      <c r="B1122" s="40"/>
      <c r="C1122" s="34" t="s">
        <v>54</v>
      </c>
      <c r="I1122" s="44"/>
    </row>
    <row r="1123">
      <c r="B1123" s="40"/>
      <c r="C1123" s="60" t="str">
        <f>HYPERLINK("#'Json-dokumentation'!A2905", "Fotnot: (**)")</f>
        <v>Fotnot: (**)</v>
      </c>
      <c r="I1123" s="44"/>
    </row>
    <row r="1124">
      <c r="B1124" s="40"/>
      <c r="I1124" s="44"/>
    </row>
    <row r="1125" ht="121.21048583984376" customHeight="1">
      <c r="B1125" s="41" t="s">
        <v>881</v>
      </c>
      <c r="C1125" s="33" t="s">
        <v>168</v>
      </c>
      <c r="D1125" s="31" t="s">
        <v>882</v>
      </c>
      <c r="E1125" s="30"/>
      <c r="F1125" s="30"/>
      <c r="G1125" s="30"/>
      <c r="H1125" s="30"/>
      <c r="I1125" s="45"/>
    </row>
    <row r="1126">
      <c r="B1126" s="40"/>
      <c r="C1126" s="3" t="s">
        <v>848</v>
      </c>
      <c r="I1126" s="44"/>
    </row>
    <row r="1127">
      <c r="B1127" s="40"/>
      <c r="C1127" s="3" t="s">
        <v>690</v>
      </c>
      <c r="I1127" s="44"/>
    </row>
    <row r="1128">
      <c r="B1128" s="40"/>
      <c r="I1128" s="44"/>
    </row>
    <row r="1129">
      <c r="B1129" s="40"/>
      <c r="C1129" s="34" t="s">
        <v>54</v>
      </c>
      <c r="I1129" s="44"/>
    </row>
    <row r="1130">
      <c r="B1130" s="40"/>
      <c r="C1130" s="60" t="str">
        <f>HYPERLINK("#'Json-dokumentation'!A2905", "Fotnot: (**)")</f>
        <v>Fotnot: (**)</v>
      </c>
      <c r="I1130" s="44"/>
    </row>
    <row r="1131">
      <c r="B1131" s="40"/>
      <c r="I1131" s="44"/>
    </row>
    <row r="1132" ht="19.947476196289063" customHeight="1">
      <c r="B1132" s="41" t="s">
        <v>883</v>
      </c>
      <c r="C1132" s="33" t="s">
        <v>658</v>
      </c>
      <c r="D1132" s="31" t="s">
        <v>884</v>
      </c>
      <c r="E1132" s="30"/>
      <c r="F1132" s="30"/>
      <c r="G1132" s="30"/>
      <c r="H1132" s="30"/>
      <c r="I1132" s="45"/>
    </row>
    <row r="1133">
      <c r="B1133" s="40"/>
      <c r="C1133" s="3" t="s">
        <v>885</v>
      </c>
      <c r="I1133" s="44"/>
    </row>
    <row r="1134">
      <c r="B1134" s="40"/>
      <c r="C1134" s="3" t="s">
        <v>770</v>
      </c>
      <c r="I1134" s="44"/>
    </row>
    <row r="1135">
      <c r="B1135" s="40"/>
      <c r="I1135" s="44"/>
    </row>
    <row r="1136">
      <c r="B1136" s="40"/>
      <c r="C1136" s="34" t="s">
        <v>54</v>
      </c>
      <c r="I1136" s="44"/>
    </row>
    <row r="1137">
      <c r="B1137" s="40"/>
      <c r="C1137" s="60" t="str">
        <f>HYPERLINK("#'Json-dokumentation'!A2905", "Fotnot: (**)")</f>
        <v>Fotnot: (**)</v>
      </c>
      <c r="I1137" s="44"/>
    </row>
    <row r="1138">
      <c r="B1138" s="42"/>
      <c r="C1138" s="38"/>
      <c r="D1138" s="38"/>
      <c r="E1138" s="38"/>
      <c r="F1138" s="38"/>
      <c r="G1138" s="38"/>
      <c r="H1138" s="38"/>
      <c r="I1138" s="46"/>
    </row>
    <row r="1139"/>
    <row r="1140">
      <c r="B1140" s="4" t="s">
        <v>697</v>
      </c>
    </row>
    <row r="1141"/>
    <row r="1142">
      <c r="B1142" s="4" t="s">
        <v>76</v>
      </c>
    </row>
    <row r="1143" ht="19.947476196289063" customHeight="1">
      <c r="B1143" s="53" t="s">
        <v>886</v>
      </c>
      <c r="C1143" s="36" t="s">
        <v>887</v>
      </c>
      <c r="D1143" s="37"/>
      <c r="E1143" s="37"/>
      <c r="F1143" s="37"/>
      <c r="G1143" s="37"/>
      <c r="H1143" s="37"/>
      <c r="I1143" s="43"/>
    </row>
    <row r="1144" ht="19.947476196289063" customHeight="1">
      <c r="B1144" s="54" t="s">
        <v>888</v>
      </c>
      <c r="C1144" s="31" t="s">
        <v>889</v>
      </c>
      <c r="D1144" s="30"/>
      <c r="I1144" s="44"/>
    </row>
    <row r="1145" ht="19.947476196289063" customHeight="1">
      <c r="B1145" s="55" t="s">
        <v>890</v>
      </c>
      <c r="C1145" s="51" t="s">
        <v>891</v>
      </c>
      <c r="D1145" s="52"/>
      <c r="E1145" s="38"/>
      <c r="F1145" s="38"/>
      <c r="G1145" s="38"/>
      <c r="H1145" s="38"/>
      <c r="I1145" s="46"/>
    </row>
    <row r="1146"/>
    <row r="1147"/>
    <row r="1148"/>
    <row r="1149" ht="92.2781982421875" customHeight="1">
      <c r="A1149" s="9" t="s">
        <v>14</v>
      </c>
    </row>
    <row r="1150">
      <c r="A1150" s="28" t="s">
        <v>892</v>
      </c>
      <c r="B1150" s="4" t="s">
        <v>43</v>
      </c>
    </row>
    <row r="1151" ht="77.81205444335937" customHeight="1">
      <c r="B1151" s="39" t="s">
        <v>56</v>
      </c>
      <c r="C1151" s="35" t="s">
        <v>45</v>
      </c>
      <c r="D1151" s="36" t="s">
        <v>893</v>
      </c>
      <c r="E1151" s="37"/>
      <c r="F1151" s="37"/>
      <c r="G1151" s="37"/>
      <c r="H1151" s="37"/>
      <c r="I1151" s="43"/>
    </row>
    <row r="1152" ht="19.947476196289063" customHeight="1">
      <c r="B1152" s="40"/>
      <c r="C1152" s="3" t="s">
        <v>620</v>
      </c>
      <c r="D1152" s="9" t="s">
        <v>894</v>
      </c>
      <c r="I1152" s="44"/>
    </row>
    <row r="1153" ht="19.947476196289063" customHeight="1">
      <c r="B1153" s="40"/>
      <c r="C1153" s="3" t="s">
        <v>622</v>
      </c>
      <c r="D1153" s="9" t="s">
        <v>895</v>
      </c>
      <c r="I1153" s="44"/>
    </row>
    <row r="1154">
      <c r="B1154" s="40"/>
      <c r="I1154" s="44"/>
    </row>
    <row r="1155">
      <c r="B1155" s="40"/>
      <c r="C1155" s="34" t="s">
        <v>54</v>
      </c>
      <c r="I1155" s="44"/>
    </row>
    <row r="1156">
      <c r="B1156" s="40"/>
      <c r="I1156" s="44"/>
    </row>
    <row r="1157" ht="19.947476196289063" customHeight="1">
      <c r="B1157" s="41" t="s">
        <v>896</v>
      </c>
      <c r="C1157" s="33" t="str">
        <f>HYPERLINK("#'Json-dokumentation'!A2365", "Ett eller flera element av typen 'SOFA'")</f>
        <v>Ett eller flera element av typen 'SOFA'</v>
      </c>
      <c r="D1157" s="31" t="s">
        <v>897</v>
      </c>
      <c r="E1157" s="30"/>
      <c r="F1157" s="30"/>
      <c r="G1157" s="30"/>
      <c r="H1157" s="30"/>
      <c r="I1157" s="45"/>
    </row>
    <row r="1158">
      <c r="B1158" s="40"/>
      <c r="C1158" s="34" t="s">
        <v>54</v>
      </c>
      <c r="I1158" s="44"/>
    </row>
    <row r="1159">
      <c r="B1159" s="42"/>
      <c r="C1159" s="38"/>
      <c r="D1159" s="38"/>
      <c r="E1159" s="38"/>
      <c r="F1159" s="38"/>
      <c r="G1159" s="38"/>
      <c r="H1159" s="38"/>
      <c r="I1159" s="46"/>
    </row>
    <row r="1160"/>
    <row r="1161">
      <c r="B1161" s="4" t="s">
        <v>76</v>
      </c>
    </row>
    <row r="1162" ht="19.947476196289063" customHeight="1">
      <c r="B1162" s="53" t="s">
        <v>898</v>
      </c>
      <c r="C1162" s="36" t="s">
        <v>899</v>
      </c>
      <c r="D1162" s="37"/>
      <c r="E1162" s="37"/>
      <c r="F1162" s="37"/>
      <c r="G1162" s="37"/>
      <c r="H1162" s="37"/>
      <c r="I1162" s="43"/>
    </row>
    <row r="1163" ht="34.413623046875" customHeight="1">
      <c r="B1163" s="54" t="s">
        <v>900</v>
      </c>
      <c r="C1163" s="31" t="s">
        <v>901</v>
      </c>
      <c r="D1163" s="30"/>
      <c r="I1163" s="44"/>
    </row>
    <row r="1164" ht="19.947476196289063" customHeight="1">
      <c r="B1164" s="54" t="s">
        <v>902</v>
      </c>
      <c r="C1164" s="31" t="s">
        <v>903</v>
      </c>
      <c r="D1164" s="30"/>
      <c r="I1164" s="44"/>
    </row>
    <row r="1165" ht="19.947476196289063" customHeight="1">
      <c r="B1165" s="54" t="s">
        <v>904</v>
      </c>
      <c r="C1165" s="31" t="s">
        <v>905</v>
      </c>
      <c r="D1165" s="30"/>
      <c r="I1165" s="44"/>
    </row>
    <row r="1166" ht="19.947476196289063" customHeight="1">
      <c r="B1166" s="54" t="s">
        <v>906</v>
      </c>
      <c r="C1166" s="31" t="s">
        <v>907</v>
      </c>
      <c r="D1166" s="30"/>
      <c r="I1166" s="44"/>
    </row>
    <row r="1167" ht="19.947476196289063" customHeight="1">
      <c r="B1167" s="54" t="s">
        <v>908</v>
      </c>
      <c r="C1167" s="31" t="s">
        <v>909</v>
      </c>
      <c r="D1167" s="30"/>
      <c r="I1167" s="44"/>
    </row>
    <row r="1168" ht="19.947476196289063" customHeight="1">
      <c r="B1168" s="54" t="s">
        <v>910</v>
      </c>
      <c r="C1168" s="31" t="s">
        <v>911</v>
      </c>
      <c r="D1168" s="30"/>
      <c r="I1168" s="44"/>
    </row>
    <row r="1169" ht="19.947476196289063" customHeight="1">
      <c r="B1169" s="54" t="s">
        <v>912</v>
      </c>
      <c r="C1169" s="31" t="s">
        <v>913</v>
      </c>
      <c r="D1169" s="30"/>
      <c r="I1169" s="44"/>
    </row>
    <row r="1170" ht="19.947476196289063" customHeight="1">
      <c r="B1170" s="54" t="s">
        <v>914</v>
      </c>
      <c r="C1170" s="31" t="s">
        <v>915</v>
      </c>
      <c r="D1170" s="30"/>
      <c r="I1170" s="44"/>
    </row>
    <row r="1171" ht="19.947476196289063" customHeight="1">
      <c r="B1171" s="54" t="s">
        <v>916</v>
      </c>
      <c r="C1171" s="31" t="s">
        <v>917</v>
      </c>
      <c r="D1171" s="30"/>
      <c r="I1171" s="44"/>
    </row>
    <row r="1172" ht="19.947476196289063" customHeight="1">
      <c r="B1172" s="55" t="s">
        <v>918</v>
      </c>
      <c r="C1172" s="51" t="s">
        <v>919</v>
      </c>
      <c r="D1172" s="52"/>
      <c r="E1172" s="38"/>
      <c r="F1172" s="38"/>
      <c r="G1172" s="38"/>
      <c r="H1172" s="38"/>
      <c r="I1172" s="46"/>
    </row>
    <row r="1173"/>
    <row r="1174"/>
    <row r="1175"/>
    <row r="1176" ht="48.879766845703124" customHeight="1">
      <c r="A1176" s="9" t="s">
        <v>15</v>
      </c>
    </row>
    <row r="1177">
      <c r="A1177" s="28" t="s">
        <v>920</v>
      </c>
      <c r="B1177" s="4" t="s">
        <v>43</v>
      </c>
    </row>
    <row r="1178" ht="63.34591064453125" customHeight="1">
      <c r="B1178" s="39" t="s">
        <v>921</v>
      </c>
      <c r="C1178" s="35" t="s">
        <v>922</v>
      </c>
      <c r="D1178" s="36" t="s">
        <v>923</v>
      </c>
      <c r="E1178" s="37"/>
      <c r="F1178" s="37"/>
      <c r="G1178" s="37"/>
      <c r="H1178" s="37"/>
      <c r="I1178" s="43"/>
    </row>
    <row r="1179" ht="19.947476196289063" customHeight="1">
      <c r="B1179" s="40"/>
      <c r="C1179" s="3" t="s">
        <v>266</v>
      </c>
      <c r="D1179" s="9" t="s">
        <v>598</v>
      </c>
      <c r="I1179" s="44"/>
    </row>
    <row r="1180" ht="19.947476196289063" customHeight="1">
      <c r="B1180" s="40"/>
      <c r="C1180" s="3" t="s">
        <v>924</v>
      </c>
      <c r="D1180" s="9" t="s">
        <v>925</v>
      </c>
      <c r="I1180" s="44"/>
    </row>
    <row r="1181" ht="19.947476196289063" customHeight="1">
      <c r="B1181" s="40"/>
      <c r="C1181" s="3" t="s">
        <v>926</v>
      </c>
      <c r="D1181" s="9" t="s">
        <v>927</v>
      </c>
      <c r="I1181" s="44"/>
    </row>
    <row r="1182" ht="19.947476196289063" customHeight="1">
      <c r="B1182" s="40"/>
      <c r="C1182" s="3" t="s">
        <v>463</v>
      </c>
      <c r="D1182" s="9" t="s">
        <v>928</v>
      </c>
      <c r="I1182" s="44"/>
    </row>
    <row r="1183" ht="19.947476196289063" customHeight="1">
      <c r="B1183" s="40"/>
      <c r="C1183" s="3" t="s">
        <v>929</v>
      </c>
      <c r="D1183" s="9" t="s">
        <v>930</v>
      </c>
      <c r="I1183" s="44"/>
    </row>
    <row r="1184" ht="19.947476196289063" customHeight="1">
      <c r="B1184" s="40"/>
      <c r="C1184" s="3" t="s">
        <v>931</v>
      </c>
      <c r="D1184" s="9" t="s">
        <v>932</v>
      </c>
      <c r="I1184" s="44"/>
    </row>
    <row r="1185">
      <c r="B1185" s="40"/>
      <c r="I1185" s="44"/>
    </row>
    <row r="1186">
      <c r="B1186" s="40"/>
      <c r="C1186" s="7" t="s">
        <v>49</v>
      </c>
      <c r="I1186" s="44"/>
    </row>
    <row r="1187">
      <c r="B1187" s="40"/>
      <c r="I1187" s="44"/>
    </row>
    <row r="1188" ht="63.34591064453125" customHeight="1">
      <c r="B1188" s="41" t="s">
        <v>933</v>
      </c>
      <c r="C1188" s="32" t="s">
        <v>449</v>
      </c>
      <c r="D1188" s="31" t="s">
        <v>934</v>
      </c>
      <c r="E1188" s="30"/>
      <c r="F1188" s="30"/>
      <c r="G1188" s="30"/>
      <c r="H1188" s="30"/>
      <c r="I1188" s="45"/>
    </row>
    <row r="1189" ht="19.947476196289063" customHeight="1">
      <c r="B1189" s="40"/>
      <c r="C1189" s="3" t="s">
        <v>935</v>
      </c>
      <c r="D1189" s="9" t="s">
        <v>936</v>
      </c>
      <c r="I1189" s="44"/>
    </row>
    <row r="1190" ht="19.947476196289063" customHeight="1">
      <c r="B1190" s="40"/>
      <c r="C1190" s="3" t="s">
        <v>937</v>
      </c>
      <c r="D1190" s="9" t="s">
        <v>938</v>
      </c>
      <c r="I1190" s="44"/>
    </row>
    <row r="1191" ht="19.947476196289063" customHeight="1">
      <c r="B1191" s="40"/>
      <c r="C1191" s="3" t="s">
        <v>939</v>
      </c>
      <c r="D1191" s="9" t="s">
        <v>940</v>
      </c>
      <c r="I1191" s="44"/>
    </row>
    <row r="1192" ht="19.947476196289063" customHeight="1">
      <c r="B1192" s="40"/>
      <c r="C1192" s="3" t="s">
        <v>931</v>
      </c>
      <c r="D1192" s="9" t="s">
        <v>932</v>
      </c>
      <c r="I1192" s="44"/>
    </row>
    <row r="1193">
      <c r="B1193" s="40"/>
      <c r="I1193" s="44"/>
    </row>
    <row r="1194">
      <c r="B1194" s="40"/>
      <c r="C1194" s="34" t="s">
        <v>54</v>
      </c>
      <c r="I1194" s="44"/>
    </row>
    <row r="1195">
      <c r="B1195" s="40"/>
      <c r="I1195" s="44"/>
    </row>
    <row r="1196" ht="34.413623046875" customHeight="1">
      <c r="B1196" s="41" t="s">
        <v>941</v>
      </c>
      <c r="C1196" s="33" t="s">
        <v>257</v>
      </c>
      <c r="D1196" s="31" t="s">
        <v>942</v>
      </c>
      <c r="E1196" s="30"/>
      <c r="F1196" s="30"/>
      <c r="G1196" s="30"/>
      <c r="H1196" s="30"/>
      <c r="I1196" s="45"/>
    </row>
    <row r="1197">
      <c r="B1197" s="40"/>
      <c r="C1197" s="3" t="s">
        <v>259</v>
      </c>
      <c r="I1197" s="44"/>
    </row>
    <row r="1198">
      <c r="B1198" s="40"/>
      <c r="I1198" s="44"/>
    </row>
    <row r="1199">
      <c r="B1199" s="40"/>
      <c r="C1199" s="7" t="s">
        <v>49</v>
      </c>
      <c r="I1199" s="44"/>
    </row>
    <row r="1200">
      <c r="B1200" s="40"/>
      <c r="I1200" s="44"/>
    </row>
    <row r="1201" ht="63.34591064453125" customHeight="1">
      <c r="B1201" s="41" t="s">
        <v>943</v>
      </c>
      <c r="C1201" s="32" t="s">
        <v>944</v>
      </c>
      <c r="D1201" s="31" t="s">
        <v>945</v>
      </c>
      <c r="E1201" s="30"/>
      <c r="F1201" s="30"/>
      <c r="G1201" s="30"/>
      <c r="H1201" s="30"/>
      <c r="I1201" s="45"/>
    </row>
    <row r="1202" ht="19.947476196289063" customHeight="1">
      <c r="B1202" s="40"/>
      <c r="C1202" s="3" t="s">
        <v>946</v>
      </c>
      <c r="D1202" s="9" t="s">
        <v>947</v>
      </c>
      <c r="I1202" s="44"/>
    </row>
    <row r="1203" ht="19.947476196289063" customHeight="1">
      <c r="B1203" s="40"/>
      <c r="C1203" s="3" t="s">
        <v>948</v>
      </c>
      <c r="D1203" s="9" t="s">
        <v>949</v>
      </c>
      <c r="I1203" s="44"/>
    </row>
    <row r="1204" ht="19.947476196289063" customHeight="1">
      <c r="B1204" s="40"/>
      <c r="C1204" s="3" t="s">
        <v>950</v>
      </c>
      <c r="D1204" s="9" t="s">
        <v>951</v>
      </c>
      <c r="I1204" s="44"/>
    </row>
    <row r="1205">
      <c r="B1205" s="40"/>
      <c r="I1205" s="44"/>
    </row>
    <row r="1206">
      <c r="B1206" s="40"/>
      <c r="C1206" s="7" t="s">
        <v>49</v>
      </c>
      <c r="I1206" s="44"/>
    </row>
    <row r="1207">
      <c r="B1207" s="40"/>
      <c r="I1207" s="44"/>
    </row>
    <row r="1208" ht="77.81205444335937" customHeight="1">
      <c r="B1208" s="41" t="s">
        <v>952</v>
      </c>
      <c r="C1208" s="32" t="s">
        <v>449</v>
      </c>
      <c r="D1208" s="31" t="s">
        <v>953</v>
      </c>
      <c r="E1208" s="30"/>
      <c r="F1208" s="30"/>
      <c r="G1208" s="30"/>
      <c r="H1208" s="30"/>
      <c r="I1208" s="45"/>
    </row>
    <row r="1209" ht="19.947476196289063" customHeight="1">
      <c r="B1209" s="40"/>
      <c r="C1209" s="3" t="s">
        <v>954</v>
      </c>
      <c r="D1209" s="9" t="s">
        <v>955</v>
      </c>
      <c r="I1209" s="44"/>
    </row>
    <row r="1210" ht="19.947476196289063" customHeight="1">
      <c r="B1210" s="40"/>
      <c r="C1210" s="3" t="s">
        <v>956</v>
      </c>
      <c r="D1210" s="9" t="s">
        <v>957</v>
      </c>
      <c r="I1210" s="44"/>
    </row>
    <row r="1211" ht="19.947476196289063" customHeight="1">
      <c r="B1211" s="40"/>
      <c r="C1211" s="3" t="s">
        <v>958</v>
      </c>
      <c r="D1211" s="9" t="s">
        <v>959</v>
      </c>
      <c r="I1211" s="44"/>
    </row>
    <row r="1212" ht="19.947476196289063" customHeight="1">
      <c r="B1212" s="40"/>
      <c r="C1212" s="3" t="s">
        <v>960</v>
      </c>
      <c r="D1212" s="9" t="s">
        <v>961</v>
      </c>
      <c r="I1212" s="44"/>
    </row>
    <row r="1213" ht="19.947476196289063" customHeight="1">
      <c r="B1213" s="40"/>
      <c r="C1213" s="3" t="s">
        <v>962</v>
      </c>
      <c r="D1213" s="9" t="s">
        <v>963</v>
      </c>
      <c r="I1213" s="44"/>
    </row>
    <row r="1214" ht="19.947476196289063" customHeight="1">
      <c r="B1214" s="40"/>
      <c r="C1214" s="3" t="s">
        <v>964</v>
      </c>
      <c r="D1214" s="9" t="s">
        <v>965</v>
      </c>
      <c r="I1214" s="44"/>
    </row>
    <row r="1215" ht="19.947476196289063" customHeight="1">
      <c r="B1215" s="40"/>
      <c r="C1215" s="3" t="s">
        <v>966</v>
      </c>
      <c r="D1215" s="9" t="s">
        <v>967</v>
      </c>
      <c r="I1215" s="44"/>
    </row>
    <row r="1216" ht="19.947476196289063" customHeight="1">
      <c r="B1216" s="40"/>
      <c r="C1216" s="3" t="s">
        <v>968</v>
      </c>
      <c r="D1216" s="9" t="s">
        <v>969</v>
      </c>
      <c r="I1216" s="44"/>
    </row>
    <row r="1217" ht="19.947476196289063" customHeight="1">
      <c r="B1217" s="40"/>
      <c r="C1217" s="3" t="s">
        <v>970</v>
      </c>
      <c r="D1217" s="9" t="s">
        <v>971</v>
      </c>
      <c r="I1217" s="44"/>
    </row>
    <row r="1218">
      <c r="B1218" s="40"/>
      <c r="I1218" s="44"/>
    </row>
    <row r="1219">
      <c r="B1219" s="40"/>
      <c r="C1219" s="34" t="s">
        <v>54</v>
      </c>
      <c r="I1219" s="44"/>
    </row>
    <row r="1220">
      <c r="B1220" s="40"/>
      <c r="I1220" s="44"/>
    </row>
    <row r="1221" ht="77.81205444335937" customHeight="1">
      <c r="B1221" s="41" t="s">
        <v>972</v>
      </c>
      <c r="C1221" s="33" t="s">
        <v>257</v>
      </c>
      <c r="D1221" s="31" t="s">
        <v>973</v>
      </c>
      <c r="E1221" s="30"/>
      <c r="F1221" s="30"/>
      <c r="G1221" s="30"/>
      <c r="H1221" s="30"/>
      <c r="I1221" s="45"/>
    </row>
    <row r="1222">
      <c r="B1222" s="40"/>
      <c r="C1222" s="3" t="s">
        <v>259</v>
      </c>
      <c r="I1222" s="44"/>
    </row>
    <row r="1223">
      <c r="B1223" s="40"/>
      <c r="I1223" s="44"/>
    </row>
    <row r="1224">
      <c r="B1224" s="40"/>
      <c r="C1224" s="34" t="s">
        <v>54</v>
      </c>
      <c r="I1224" s="44"/>
    </row>
    <row r="1225">
      <c r="B1225" s="40"/>
      <c r="I1225" s="44"/>
    </row>
    <row r="1226" ht="77.81205444335937" customHeight="1">
      <c r="B1226" s="41" t="s">
        <v>974</v>
      </c>
      <c r="C1226" s="32" t="s">
        <v>922</v>
      </c>
      <c r="D1226" s="31" t="s">
        <v>975</v>
      </c>
      <c r="E1226" s="30"/>
      <c r="F1226" s="30"/>
      <c r="G1226" s="30"/>
      <c r="H1226" s="30"/>
      <c r="I1226" s="45"/>
    </row>
    <row r="1227" ht="19.947476196289063" customHeight="1">
      <c r="B1227" s="40"/>
      <c r="C1227" s="3" t="s">
        <v>266</v>
      </c>
      <c r="D1227" s="9" t="s">
        <v>598</v>
      </c>
      <c r="I1227" s="44"/>
    </row>
    <row r="1228" ht="19.947476196289063" customHeight="1">
      <c r="B1228" s="40"/>
      <c r="C1228" s="3" t="s">
        <v>976</v>
      </c>
      <c r="D1228" s="9" t="s">
        <v>977</v>
      </c>
      <c r="I1228" s="44"/>
    </row>
    <row r="1229" ht="19.947476196289063" customHeight="1">
      <c r="B1229" s="40"/>
      <c r="C1229" s="3" t="s">
        <v>978</v>
      </c>
      <c r="D1229" s="9" t="s">
        <v>979</v>
      </c>
      <c r="I1229" s="44"/>
    </row>
    <row r="1230">
      <c r="B1230" s="40"/>
      <c r="I1230" s="44"/>
    </row>
    <row r="1231">
      <c r="B1231" s="40"/>
      <c r="C1231" s="34" t="s">
        <v>54</v>
      </c>
      <c r="I1231" s="44"/>
    </row>
    <row r="1232">
      <c r="B1232" s="40"/>
      <c r="I1232" s="44"/>
    </row>
    <row r="1233" ht="48.879766845703124" customHeight="1">
      <c r="B1233" s="41" t="s">
        <v>980</v>
      </c>
      <c r="C1233" s="33" t="str">
        <f>HYPERLINK("#'Json-dokumentation'!A2538", "Element av typen 'MöjligDonator2009'")</f>
        <v>Element av typen 'MöjligDonator2009'</v>
      </c>
      <c r="D1233" s="31" t="s">
        <v>981</v>
      </c>
      <c r="E1233" s="30"/>
      <c r="F1233" s="30"/>
      <c r="G1233" s="30"/>
      <c r="H1233" s="30"/>
      <c r="I1233" s="45"/>
    </row>
    <row r="1234">
      <c r="B1234" s="40"/>
      <c r="C1234" s="34" t="s">
        <v>54</v>
      </c>
      <c r="I1234" s="44"/>
    </row>
    <row r="1235">
      <c r="B1235" s="40"/>
      <c r="I1235" s="44"/>
    </row>
    <row r="1236" ht="19.947476196289063" customHeight="1">
      <c r="B1236" s="41" t="s">
        <v>982</v>
      </c>
      <c r="C1236" s="33" t="str">
        <f>HYPERLINK("#'Json-dokumentation'!A2561", "Element av typen 'BeslutadOrgandonation2009'")</f>
        <v>Element av typen 'BeslutadOrgandonation2009'</v>
      </c>
      <c r="D1236" s="31" t="s">
        <v>31</v>
      </c>
      <c r="E1236" s="30"/>
      <c r="F1236" s="30"/>
      <c r="G1236" s="30"/>
      <c r="H1236" s="30"/>
      <c r="I1236" s="45"/>
    </row>
    <row r="1237">
      <c r="B1237" s="40"/>
      <c r="C1237" s="34" t="s">
        <v>54</v>
      </c>
      <c r="I1237" s="44"/>
    </row>
    <row r="1238">
      <c r="B1238" s="40"/>
      <c r="I1238" s="44"/>
    </row>
    <row r="1239" ht="34.413623046875" customHeight="1">
      <c r="B1239" s="41" t="s">
        <v>983</v>
      </c>
      <c r="C1239" s="33" t="s">
        <v>257</v>
      </c>
      <c r="D1239" s="31" t="s">
        <v>984</v>
      </c>
      <c r="E1239" s="30"/>
      <c r="F1239" s="30"/>
      <c r="G1239" s="30"/>
      <c r="H1239" s="30"/>
      <c r="I1239" s="45"/>
    </row>
    <row r="1240">
      <c r="B1240" s="40"/>
      <c r="C1240" s="3" t="s">
        <v>259</v>
      </c>
      <c r="I1240" s="44"/>
    </row>
    <row r="1241">
      <c r="B1241" s="40"/>
      <c r="I1241" s="44"/>
    </row>
    <row r="1242">
      <c r="B1242" s="40"/>
      <c r="C1242" s="7" t="s">
        <v>49</v>
      </c>
      <c r="I1242" s="44"/>
    </row>
    <row r="1243">
      <c r="B1243" s="42"/>
      <c r="C1243" s="38"/>
      <c r="D1243" s="38"/>
      <c r="E1243" s="38"/>
      <c r="F1243" s="38"/>
      <c r="G1243" s="38"/>
      <c r="H1243" s="38"/>
      <c r="I1243" s="46"/>
    </row>
    <row r="1244"/>
    <row r="1245">
      <c r="B1245" s="4" t="s">
        <v>76</v>
      </c>
    </row>
    <row r="1246" ht="19.947476196289063" customHeight="1">
      <c r="B1246" s="53" t="s">
        <v>985</v>
      </c>
      <c r="C1246" s="36" t="s">
        <v>986</v>
      </c>
      <c r="D1246" s="37"/>
      <c r="E1246" s="37"/>
      <c r="F1246" s="37"/>
      <c r="G1246" s="37"/>
      <c r="H1246" s="37"/>
      <c r="I1246" s="43"/>
    </row>
    <row r="1247" ht="19.947476196289063" customHeight="1">
      <c r="B1247" s="54" t="s">
        <v>987</v>
      </c>
      <c r="C1247" s="31" t="s">
        <v>988</v>
      </c>
      <c r="D1247" s="30"/>
      <c r="I1247" s="44"/>
    </row>
    <row r="1248" ht="19.947476196289063" customHeight="1">
      <c r="B1248" s="54" t="s">
        <v>989</v>
      </c>
      <c r="C1248" s="31" t="s">
        <v>990</v>
      </c>
      <c r="D1248" s="30"/>
      <c r="I1248" s="44"/>
    </row>
    <row r="1249" ht="19.947476196289063" customHeight="1">
      <c r="B1249" s="54" t="s">
        <v>991</v>
      </c>
      <c r="C1249" s="31" t="s">
        <v>992</v>
      </c>
      <c r="D1249" s="30"/>
      <c r="I1249" s="44"/>
    </row>
    <row r="1250" ht="19.947476196289063" customHeight="1">
      <c r="B1250" s="54" t="s">
        <v>993</v>
      </c>
      <c r="C1250" s="31" t="s">
        <v>994</v>
      </c>
      <c r="D1250" s="30"/>
      <c r="I1250" s="44"/>
    </row>
    <row r="1251" ht="34.413623046875" customHeight="1">
      <c r="B1251" s="54" t="s">
        <v>995</v>
      </c>
      <c r="C1251" s="31" t="s">
        <v>996</v>
      </c>
      <c r="D1251" s="30"/>
      <c r="I1251" s="44"/>
    </row>
    <row r="1252" ht="19.947476196289063" customHeight="1">
      <c r="B1252" s="54" t="s">
        <v>997</v>
      </c>
      <c r="C1252" s="31" t="s">
        <v>998</v>
      </c>
      <c r="D1252" s="30"/>
      <c r="I1252" s="44"/>
    </row>
    <row r="1253" ht="19.947476196289063" customHeight="1">
      <c r="B1253" s="54" t="s">
        <v>999</v>
      </c>
      <c r="C1253" s="31" t="s">
        <v>1000</v>
      </c>
      <c r="D1253" s="30"/>
      <c r="I1253" s="44"/>
    </row>
    <row r="1254" ht="19.947476196289063" customHeight="1">
      <c r="B1254" s="54" t="s">
        <v>1001</v>
      </c>
      <c r="C1254" s="31" t="s">
        <v>1002</v>
      </c>
      <c r="D1254" s="30"/>
      <c r="I1254" s="44"/>
    </row>
    <row r="1255" ht="19.947476196289063" customHeight="1">
      <c r="B1255" s="54" t="s">
        <v>1003</v>
      </c>
      <c r="C1255" s="31" t="s">
        <v>1004</v>
      </c>
      <c r="D1255" s="30"/>
      <c r="I1255" s="44"/>
    </row>
    <row r="1256" ht="19.947476196289063" customHeight="1">
      <c r="B1256" s="54" t="s">
        <v>1005</v>
      </c>
      <c r="C1256" s="31" t="s">
        <v>1006</v>
      </c>
      <c r="D1256" s="30"/>
      <c r="I1256" s="44"/>
    </row>
    <row r="1257" ht="19.947476196289063" customHeight="1">
      <c r="B1257" s="54" t="s">
        <v>1007</v>
      </c>
      <c r="C1257" s="31" t="s">
        <v>1008</v>
      </c>
      <c r="D1257" s="30"/>
      <c r="I1257" s="44"/>
    </row>
    <row r="1258" ht="19.947476196289063" customHeight="1">
      <c r="B1258" s="54" t="s">
        <v>1009</v>
      </c>
      <c r="C1258" s="31" t="s">
        <v>1010</v>
      </c>
      <c r="D1258" s="30"/>
      <c r="I1258" s="44"/>
    </row>
    <row r="1259" ht="19.947476196289063" customHeight="1">
      <c r="B1259" s="54" t="s">
        <v>1011</v>
      </c>
      <c r="C1259" s="31" t="s">
        <v>1012</v>
      </c>
      <c r="D1259" s="30"/>
      <c r="I1259" s="44"/>
    </row>
    <row r="1260" ht="19.947476196289063" customHeight="1">
      <c r="B1260" s="54" t="s">
        <v>1013</v>
      </c>
      <c r="C1260" s="31" t="s">
        <v>1014</v>
      </c>
      <c r="D1260" s="30"/>
      <c r="I1260" s="44"/>
    </row>
    <row r="1261" ht="19.947476196289063" customHeight="1">
      <c r="B1261" s="55" t="s">
        <v>1015</v>
      </c>
      <c r="C1261" s="51" t="s">
        <v>1016</v>
      </c>
      <c r="D1261" s="52"/>
      <c r="E1261" s="38"/>
      <c r="F1261" s="38"/>
      <c r="G1261" s="38"/>
      <c r="H1261" s="38"/>
      <c r="I1261" s="46"/>
    </row>
    <row r="1262"/>
    <row r="1263"/>
    <row r="1264"/>
    <row r="1265" ht="77.81205444335937" customHeight="1">
      <c r="A1265" s="9" t="s">
        <v>16</v>
      </c>
    </row>
    <row r="1266">
      <c r="A1266" s="28" t="s">
        <v>1017</v>
      </c>
      <c r="B1266" s="4" t="s">
        <v>43</v>
      </c>
    </row>
    <row r="1267" ht="63.34591064453125" customHeight="1">
      <c r="B1267" s="39" t="s">
        <v>921</v>
      </c>
      <c r="C1267" s="35" t="s">
        <v>922</v>
      </c>
      <c r="D1267" s="36" t="s">
        <v>1018</v>
      </c>
      <c r="E1267" s="37"/>
      <c r="F1267" s="37"/>
      <c r="G1267" s="37"/>
      <c r="H1267" s="37"/>
      <c r="I1267" s="43"/>
    </row>
    <row r="1268" ht="19.947476196289063" customHeight="1">
      <c r="B1268" s="40"/>
      <c r="C1268" s="3" t="s">
        <v>266</v>
      </c>
      <c r="D1268" s="9" t="s">
        <v>598</v>
      </c>
      <c r="I1268" s="44"/>
    </row>
    <row r="1269" ht="19.947476196289063" customHeight="1">
      <c r="B1269" s="40"/>
      <c r="C1269" s="3" t="s">
        <v>1019</v>
      </c>
      <c r="D1269" s="9" t="s">
        <v>1020</v>
      </c>
      <c r="I1269" s="44"/>
    </row>
    <row r="1270" ht="19.947476196289063" customHeight="1">
      <c r="B1270" s="40"/>
      <c r="C1270" s="3" t="s">
        <v>1021</v>
      </c>
      <c r="D1270" s="9" t="s">
        <v>1022</v>
      </c>
      <c r="I1270" s="44"/>
    </row>
    <row r="1271" ht="19.947476196289063" customHeight="1">
      <c r="B1271" s="40"/>
      <c r="C1271" s="3" t="s">
        <v>1023</v>
      </c>
      <c r="D1271" s="9" t="s">
        <v>1024</v>
      </c>
      <c r="I1271" s="44"/>
    </row>
    <row r="1272">
      <c r="B1272" s="40"/>
      <c r="I1272" s="44"/>
    </row>
    <row r="1273">
      <c r="B1273" s="40"/>
      <c r="C1273" s="7" t="s">
        <v>49</v>
      </c>
      <c r="I1273" s="44"/>
    </row>
    <row r="1274">
      <c r="B1274" s="40"/>
      <c r="I1274" s="44"/>
    </row>
    <row r="1275" ht="48.879766845703124" customHeight="1">
      <c r="B1275" s="41" t="s">
        <v>933</v>
      </c>
      <c r="C1275" s="32" t="s">
        <v>449</v>
      </c>
      <c r="D1275" s="31" t="s">
        <v>1025</v>
      </c>
      <c r="E1275" s="30"/>
      <c r="F1275" s="30"/>
      <c r="G1275" s="30"/>
      <c r="H1275" s="30"/>
      <c r="I1275" s="45"/>
    </row>
    <row r="1276" ht="19.947476196289063" customHeight="1">
      <c r="B1276" s="40"/>
      <c r="C1276" s="3" t="s">
        <v>935</v>
      </c>
      <c r="D1276" s="9" t="s">
        <v>1026</v>
      </c>
      <c r="I1276" s="44"/>
    </row>
    <row r="1277" ht="19.947476196289063" customHeight="1">
      <c r="B1277" s="40"/>
      <c r="C1277" s="3" t="s">
        <v>937</v>
      </c>
      <c r="D1277" s="9" t="s">
        <v>938</v>
      </c>
      <c r="I1277" s="44"/>
    </row>
    <row r="1278" ht="19.947476196289063" customHeight="1">
      <c r="B1278" s="40"/>
      <c r="C1278" s="3" t="s">
        <v>939</v>
      </c>
      <c r="D1278" s="9" t="s">
        <v>940</v>
      </c>
      <c r="I1278" s="44"/>
    </row>
    <row r="1279" ht="34.413623046875" customHeight="1">
      <c r="B1279" s="40"/>
      <c r="C1279" s="3" t="s">
        <v>1027</v>
      </c>
      <c r="D1279" s="9" t="s">
        <v>1028</v>
      </c>
      <c r="I1279" s="44"/>
    </row>
    <row r="1280">
      <c r="B1280" s="40"/>
      <c r="I1280" s="44"/>
    </row>
    <row r="1281">
      <c r="B1281" s="40"/>
      <c r="C1281" s="34" t="s">
        <v>54</v>
      </c>
      <c r="I1281" s="44"/>
    </row>
    <row r="1282">
      <c r="B1282" s="40"/>
      <c r="I1282" s="44"/>
    </row>
    <row r="1283" ht="19.947476196289063" customHeight="1">
      <c r="B1283" s="41" t="s">
        <v>941</v>
      </c>
      <c r="C1283" s="33" t="s">
        <v>257</v>
      </c>
      <c r="D1283" s="31" t="s">
        <v>1029</v>
      </c>
      <c r="E1283" s="30"/>
      <c r="F1283" s="30"/>
      <c r="G1283" s="30"/>
      <c r="H1283" s="30"/>
      <c r="I1283" s="45"/>
    </row>
    <row r="1284">
      <c r="B1284" s="40"/>
      <c r="C1284" s="3" t="s">
        <v>259</v>
      </c>
      <c r="I1284" s="44"/>
    </row>
    <row r="1285">
      <c r="B1285" s="40"/>
      <c r="I1285" s="44"/>
    </row>
    <row r="1286">
      <c r="B1286" s="40"/>
      <c r="C1286" s="7" t="s">
        <v>49</v>
      </c>
      <c r="I1286" s="44"/>
    </row>
    <row r="1287">
      <c r="B1287" s="40"/>
      <c r="I1287" s="44"/>
    </row>
    <row r="1288" ht="63.34591064453125" customHeight="1">
      <c r="B1288" s="41" t="s">
        <v>972</v>
      </c>
      <c r="C1288" s="33" t="s">
        <v>257</v>
      </c>
      <c r="D1288" s="31" t="s">
        <v>1030</v>
      </c>
      <c r="E1288" s="30"/>
      <c r="F1288" s="30"/>
      <c r="G1288" s="30"/>
      <c r="H1288" s="30"/>
      <c r="I1288" s="45"/>
    </row>
    <row r="1289">
      <c r="B1289" s="40"/>
      <c r="C1289" s="3" t="s">
        <v>259</v>
      </c>
      <c r="I1289" s="44"/>
    </row>
    <row r="1290">
      <c r="B1290" s="40"/>
      <c r="I1290" s="44"/>
    </row>
    <row r="1291">
      <c r="B1291" s="40"/>
      <c r="C1291" s="34" t="s">
        <v>54</v>
      </c>
      <c r="I1291" s="44"/>
    </row>
    <row r="1292">
      <c r="B1292" s="40"/>
      <c r="I1292" s="44"/>
    </row>
    <row r="1293" ht="63.34591064453125" customHeight="1">
      <c r="B1293" s="41" t="s">
        <v>1031</v>
      </c>
      <c r="C1293" s="32" t="s">
        <v>45</v>
      </c>
      <c r="D1293" s="31" t="s">
        <v>1032</v>
      </c>
      <c r="E1293" s="30"/>
      <c r="F1293" s="30"/>
      <c r="G1293" s="30"/>
      <c r="H1293" s="30"/>
      <c r="I1293" s="45"/>
    </row>
    <row r="1294" ht="34.413623046875" customHeight="1">
      <c r="B1294" s="40"/>
      <c r="C1294" s="3" t="s">
        <v>453</v>
      </c>
      <c r="D1294" s="9" t="s">
        <v>1033</v>
      </c>
      <c r="I1294" s="44"/>
    </row>
    <row r="1295" ht="48.879766845703124" customHeight="1">
      <c r="B1295" s="40"/>
      <c r="C1295" s="3" t="s">
        <v>455</v>
      </c>
      <c r="D1295" s="9" t="s">
        <v>1034</v>
      </c>
      <c r="I1295" s="44"/>
    </row>
    <row r="1296" ht="19.947476196289063" customHeight="1">
      <c r="B1296" s="40"/>
      <c r="C1296" s="3" t="s">
        <v>960</v>
      </c>
      <c r="D1296" s="9" t="s">
        <v>961</v>
      </c>
      <c r="I1296" s="44"/>
    </row>
    <row r="1297">
      <c r="B1297" s="40"/>
      <c r="I1297" s="44"/>
    </row>
    <row r="1298">
      <c r="B1298" s="40"/>
      <c r="C1298" s="34" t="s">
        <v>54</v>
      </c>
      <c r="I1298" s="44"/>
    </row>
    <row r="1299">
      <c r="B1299" s="40"/>
      <c r="I1299" s="44"/>
    </row>
    <row r="1300" ht="34.413623046875" customHeight="1">
      <c r="B1300" s="41" t="s">
        <v>943</v>
      </c>
      <c r="C1300" s="32" t="s">
        <v>45</v>
      </c>
      <c r="D1300" s="31" t="s">
        <v>1035</v>
      </c>
      <c r="E1300" s="30"/>
      <c r="F1300" s="30"/>
      <c r="G1300" s="30"/>
      <c r="H1300" s="30"/>
      <c r="I1300" s="45"/>
    </row>
    <row r="1301" ht="19.947476196289063" customHeight="1">
      <c r="B1301" s="40"/>
      <c r="C1301" s="3" t="s">
        <v>946</v>
      </c>
      <c r="D1301" s="9" t="s">
        <v>1036</v>
      </c>
      <c r="I1301" s="44"/>
    </row>
    <row r="1302" ht="34.413623046875" customHeight="1">
      <c r="B1302" s="40"/>
      <c r="C1302" s="3" t="s">
        <v>948</v>
      </c>
      <c r="D1302" s="9" t="s">
        <v>1037</v>
      </c>
      <c r="I1302" s="44"/>
    </row>
    <row r="1303" ht="34.413623046875" customHeight="1">
      <c r="B1303" s="40"/>
      <c r="C1303" s="3" t="s">
        <v>1038</v>
      </c>
      <c r="D1303" s="9" t="s">
        <v>1039</v>
      </c>
      <c r="I1303" s="44"/>
    </row>
    <row r="1304">
      <c r="B1304" s="40"/>
      <c r="I1304" s="44"/>
    </row>
    <row r="1305">
      <c r="B1305" s="40"/>
      <c r="C1305" s="7" t="s">
        <v>49</v>
      </c>
      <c r="I1305" s="44"/>
    </row>
    <row r="1306">
      <c r="B1306" s="40"/>
      <c r="I1306" s="44"/>
    </row>
    <row r="1307" ht="92.2781982421875" customHeight="1">
      <c r="B1307" s="41" t="s">
        <v>952</v>
      </c>
      <c r="C1307" s="32" t="s">
        <v>45</v>
      </c>
      <c r="D1307" s="31" t="s">
        <v>1040</v>
      </c>
      <c r="E1307" s="30"/>
      <c r="F1307" s="30"/>
      <c r="G1307" s="30"/>
      <c r="H1307" s="30"/>
      <c r="I1307" s="45"/>
    </row>
    <row r="1308" ht="34.413623046875" customHeight="1">
      <c r="B1308" s="40"/>
      <c r="C1308" s="3" t="s">
        <v>954</v>
      </c>
      <c r="D1308" s="9" t="s">
        <v>1041</v>
      </c>
      <c r="I1308" s="44"/>
    </row>
    <row r="1309" ht="19.947476196289063" customHeight="1">
      <c r="B1309" s="40"/>
      <c r="C1309" s="3" t="s">
        <v>1042</v>
      </c>
      <c r="D1309" s="9" t="s">
        <v>1043</v>
      </c>
      <c r="I1309" s="44"/>
    </row>
    <row r="1310" ht="34.413623046875" customHeight="1">
      <c r="B1310" s="40"/>
      <c r="C1310" s="3" t="s">
        <v>1044</v>
      </c>
      <c r="D1310" s="9" t="s">
        <v>1045</v>
      </c>
      <c r="I1310" s="44"/>
    </row>
    <row r="1311" ht="19.947476196289063" customHeight="1">
      <c r="B1311" s="40"/>
      <c r="C1311" s="3" t="s">
        <v>960</v>
      </c>
      <c r="D1311" s="9" t="s">
        <v>961</v>
      </c>
      <c r="I1311" s="44"/>
    </row>
    <row r="1312" ht="19.947476196289063" customHeight="1">
      <c r="B1312" s="40"/>
      <c r="C1312" s="3" t="s">
        <v>966</v>
      </c>
      <c r="D1312" s="9" t="s">
        <v>967</v>
      </c>
      <c r="I1312" s="44"/>
    </row>
    <row r="1313" ht="34.413623046875" customHeight="1">
      <c r="B1313" s="40"/>
      <c r="C1313" s="3" t="s">
        <v>968</v>
      </c>
      <c r="D1313" s="9" t="s">
        <v>1046</v>
      </c>
      <c r="I1313" s="44"/>
    </row>
    <row r="1314" ht="34.413623046875" customHeight="1">
      <c r="B1314" s="40"/>
      <c r="C1314" s="3" t="s">
        <v>1047</v>
      </c>
      <c r="D1314" s="9" t="s">
        <v>1048</v>
      </c>
      <c r="I1314" s="44"/>
    </row>
    <row r="1315" ht="19.947476196289063" customHeight="1">
      <c r="B1315" s="40"/>
      <c r="C1315" s="3" t="s">
        <v>964</v>
      </c>
      <c r="D1315" s="9" t="s">
        <v>1049</v>
      </c>
      <c r="I1315" s="44"/>
    </row>
    <row r="1316">
      <c r="B1316" s="40"/>
      <c r="I1316" s="44"/>
    </row>
    <row r="1317">
      <c r="B1317" s="40"/>
      <c r="C1317" s="34" t="s">
        <v>54</v>
      </c>
      <c r="I1317" s="44"/>
    </row>
    <row r="1318">
      <c r="B1318" s="40"/>
      <c r="I1318" s="44"/>
    </row>
    <row r="1319" ht="106.7443359375" customHeight="1">
      <c r="B1319" s="41" t="s">
        <v>1050</v>
      </c>
      <c r="C1319" s="32" t="s">
        <v>45</v>
      </c>
      <c r="D1319" s="31" t="s">
        <v>1051</v>
      </c>
      <c r="E1319" s="30"/>
      <c r="F1319" s="30"/>
      <c r="G1319" s="30"/>
      <c r="H1319" s="30"/>
      <c r="I1319" s="45"/>
    </row>
    <row r="1320" ht="19.947476196289063" customHeight="1">
      <c r="B1320" s="40"/>
      <c r="C1320" s="3" t="s">
        <v>1052</v>
      </c>
      <c r="D1320" s="9" t="s">
        <v>1053</v>
      </c>
      <c r="I1320" s="44"/>
    </row>
    <row r="1321" ht="19.947476196289063" customHeight="1">
      <c r="B1321" s="40"/>
      <c r="C1321" s="3" t="s">
        <v>1054</v>
      </c>
      <c r="D1321" s="9" t="s">
        <v>1055</v>
      </c>
      <c r="I1321" s="44"/>
    </row>
    <row r="1322" ht="19.947476196289063" customHeight="1">
      <c r="B1322" s="40"/>
      <c r="C1322" s="3" t="s">
        <v>1056</v>
      </c>
      <c r="D1322" s="9" t="s">
        <v>1057</v>
      </c>
      <c r="I1322" s="44"/>
    </row>
    <row r="1323" ht="19.947476196289063" customHeight="1">
      <c r="B1323" s="40"/>
      <c r="C1323" s="3" t="s">
        <v>1058</v>
      </c>
      <c r="D1323" s="9" t="s">
        <v>1059</v>
      </c>
      <c r="I1323" s="44"/>
    </row>
    <row r="1324" ht="19.947476196289063" customHeight="1">
      <c r="B1324" s="40"/>
      <c r="C1324" s="3" t="s">
        <v>1060</v>
      </c>
      <c r="D1324" s="9" t="s">
        <v>1061</v>
      </c>
      <c r="I1324" s="44"/>
    </row>
    <row r="1325" ht="19.947476196289063" customHeight="1">
      <c r="B1325" s="40"/>
      <c r="C1325" s="3" t="s">
        <v>1062</v>
      </c>
      <c r="D1325" s="9" t="s">
        <v>1063</v>
      </c>
      <c r="I1325" s="44"/>
    </row>
    <row r="1326">
      <c r="B1326" s="40"/>
      <c r="I1326" s="44"/>
    </row>
    <row r="1327">
      <c r="B1327" s="40"/>
      <c r="C1327" s="34" t="s">
        <v>54</v>
      </c>
      <c r="I1327" s="44"/>
    </row>
    <row r="1328">
      <c r="B1328" s="40"/>
      <c r="I1328" s="44"/>
    </row>
    <row r="1329" ht="34.413623046875" customHeight="1">
      <c r="B1329" s="41" t="s">
        <v>980</v>
      </c>
      <c r="C1329" s="33" t="str">
        <f>HYPERLINK("#'Json-dokumentation'!A2582", "Element av typen 'MöjligDonator2016'")</f>
        <v>Element av typen 'MöjligDonator2016'</v>
      </c>
      <c r="D1329" s="31" t="s">
        <v>1064</v>
      </c>
      <c r="E1329" s="30"/>
      <c r="F1329" s="30"/>
      <c r="G1329" s="30"/>
      <c r="H1329" s="30"/>
      <c r="I1329" s="45"/>
    </row>
    <row r="1330">
      <c r="B1330" s="40"/>
      <c r="C1330" s="34" t="s">
        <v>54</v>
      </c>
      <c r="I1330" s="44"/>
    </row>
    <row r="1331">
      <c r="B1331" s="40"/>
      <c r="I1331" s="44"/>
    </row>
    <row r="1332" ht="34.413623046875" customHeight="1">
      <c r="B1332" s="41" t="s">
        <v>983</v>
      </c>
      <c r="C1332" s="33" t="s">
        <v>257</v>
      </c>
      <c r="D1332" s="31" t="s">
        <v>1065</v>
      </c>
      <c r="E1332" s="30"/>
      <c r="F1332" s="30"/>
      <c r="G1332" s="30"/>
      <c r="H1332" s="30"/>
      <c r="I1332" s="45"/>
    </row>
    <row r="1333">
      <c r="B1333" s="40"/>
      <c r="C1333" s="3" t="s">
        <v>259</v>
      </c>
      <c r="I1333" s="44"/>
    </row>
    <row r="1334">
      <c r="B1334" s="40"/>
      <c r="I1334" s="44"/>
    </row>
    <row r="1335">
      <c r="B1335" s="40"/>
      <c r="C1335" s="7" t="s">
        <v>49</v>
      </c>
      <c r="I1335" s="44"/>
    </row>
    <row r="1336">
      <c r="B1336" s="40"/>
      <c r="I1336" s="44"/>
    </row>
    <row r="1337" ht="92.2781982421875" customHeight="1">
      <c r="B1337" s="41" t="s">
        <v>1066</v>
      </c>
      <c r="C1337" s="33" t="s">
        <v>257</v>
      </c>
      <c r="D1337" s="31" t="s">
        <v>1067</v>
      </c>
      <c r="E1337" s="30"/>
      <c r="F1337" s="30"/>
      <c r="G1337" s="30"/>
      <c r="H1337" s="30"/>
      <c r="I1337" s="45"/>
    </row>
    <row r="1338">
      <c r="B1338" s="40"/>
      <c r="C1338" s="3" t="s">
        <v>259</v>
      </c>
      <c r="I1338" s="44"/>
    </row>
    <row r="1339">
      <c r="B1339" s="40"/>
      <c r="I1339" s="44"/>
    </row>
    <row r="1340">
      <c r="B1340" s="40"/>
      <c r="C1340" s="34" t="s">
        <v>54</v>
      </c>
      <c r="I1340" s="44"/>
    </row>
    <row r="1341">
      <c r="B1341" s="42"/>
      <c r="C1341" s="38"/>
      <c r="D1341" s="38"/>
      <c r="E1341" s="38"/>
      <c r="F1341" s="38"/>
      <c r="G1341" s="38"/>
      <c r="H1341" s="38"/>
      <c r="I1341" s="46"/>
    </row>
    <row r="1342"/>
    <row r="1343">
      <c r="B1343" s="4" t="s">
        <v>76</v>
      </c>
    </row>
    <row r="1344" ht="19.947476196289063" customHeight="1">
      <c r="B1344" s="53" t="s">
        <v>1068</v>
      </c>
      <c r="C1344" s="36" t="s">
        <v>1069</v>
      </c>
      <c r="D1344" s="37"/>
      <c r="E1344" s="37"/>
      <c r="F1344" s="37"/>
      <c r="G1344" s="37"/>
      <c r="H1344" s="37"/>
      <c r="I1344" s="43"/>
    </row>
    <row r="1345" ht="19.947476196289063" customHeight="1">
      <c r="B1345" s="54" t="s">
        <v>1070</v>
      </c>
      <c r="C1345" s="31" t="s">
        <v>1071</v>
      </c>
      <c r="D1345" s="30"/>
      <c r="I1345" s="44"/>
    </row>
    <row r="1346" ht="19.947476196289063" customHeight="1">
      <c r="B1346" s="54" t="s">
        <v>1072</v>
      </c>
      <c r="C1346" s="31" t="s">
        <v>1073</v>
      </c>
      <c r="D1346" s="30"/>
      <c r="I1346" s="44"/>
    </row>
    <row r="1347" ht="19.947476196289063" customHeight="1">
      <c r="B1347" s="54" t="s">
        <v>1074</v>
      </c>
      <c r="C1347" s="31" t="s">
        <v>1075</v>
      </c>
      <c r="D1347" s="30"/>
      <c r="I1347" s="44"/>
    </row>
    <row r="1348" ht="19.947476196289063" customHeight="1">
      <c r="B1348" s="54" t="s">
        <v>1076</v>
      </c>
      <c r="C1348" s="31" t="s">
        <v>1077</v>
      </c>
      <c r="D1348" s="30"/>
      <c r="I1348" s="44"/>
    </row>
    <row r="1349" ht="34.413623046875" customHeight="1">
      <c r="B1349" s="54" t="s">
        <v>1078</v>
      </c>
      <c r="C1349" s="31" t="s">
        <v>1079</v>
      </c>
      <c r="D1349" s="30"/>
      <c r="I1349" s="44"/>
    </row>
    <row r="1350" ht="34.413623046875" customHeight="1">
      <c r="B1350" s="54" t="s">
        <v>1080</v>
      </c>
      <c r="C1350" s="31" t="s">
        <v>1081</v>
      </c>
      <c r="D1350" s="30"/>
      <c r="I1350" s="44"/>
    </row>
    <row r="1351" ht="63.34591064453125" customHeight="1">
      <c r="B1351" s="54" t="s">
        <v>1082</v>
      </c>
      <c r="C1351" s="31" t="s">
        <v>1083</v>
      </c>
      <c r="D1351" s="30"/>
      <c r="I1351" s="44"/>
    </row>
    <row r="1352" ht="34.413623046875" customHeight="1">
      <c r="B1352" s="54" t="s">
        <v>1084</v>
      </c>
      <c r="C1352" s="31" t="s">
        <v>1085</v>
      </c>
      <c r="D1352" s="30"/>
      <c r="I1352" s="44"/>
    </row>
    <row r="1353" ht="34.413623046875" customHeight="1">
      <c r="B1353" s="54" t="s">
        <v>1086</v>
      </c>
      <c r="C1353" s="31" t="s">
        <v>1087</v>
      </c>
      <c r="D1353" s="30"/>
      <c r="I1353" s="44"/>
    </row>
    <row r="1354" ht="34.413623046875" customHeight="1">
      <c r="B1354" s="54" t="s">
        <v>1088</v>
      </c>
      <c r="C1354" s="31" t="s">
        <v>1089</v>
      </c>
      <c r="D1354" s="30"/>
      <c r="I1354" s="44"/>
    </row>
    <row r="1355" ht="34.413623046875" customHeight="1">
      <c r="B1355" s="54" t="s">
        <v>1090</v>
      </c>
      <c r="C1355" s="31" t="s">
        <v>1091</v>
      </c>
      <c r="D1355" s="30"/>
      <c r="I1355" s="44"/>
    </row>
    <row r="1356" ht="19.947476196289063" customHeight="1">
      <c r="B1356" s="54" t="s">
        <v>1092</v>
      </c>
      <c r="C1356" s="31" t="s">
        <v>1093</v>
      </c>
      <c r="D1356" s="30"/>
      <c r="I1356" s="44"/>
    </row>
    <row r="1357" ht="19.947476196289063" customHeight="1">
      <c r="B1357" s="54" t="s">
        <v>1094</v>
      </c>
      <c r="C1357" s="31" t="s">
        <v>1095</v>
      </c>
      <c r="D1357" s="30"/>
      <c r="I1357" s="44"/>
    </row>
    <row r="1358" ht="19.947476196289063" customHeight="1">
      <c r="B1358" s="54" t="s">
        <v>1096</v>
      </c>
      <c r="C1358" s="31" t="s">
        <v>1097</v>
      </c>
      <c r="D1358" s="30"/>
      <c r="I1358" s="44"/>
    </row>
    <row r="1359" ht="19.947476196289063" customHeight="1">
      <c r="B1359" s="54" t="s">
        <v>1098</v>
      </c>
      <c r="C1359" s="31" t="s">
        <v>1010</v>
      </c>
      <c r="D1359" s="30"/>
      <c r="I1359" s="44"/>
    </row>
    <row r="1360" ht="19.947476196289063" customHeight="1">
      <c r="B1360" s="54" t="s">
        <v>1099</v>
      </c>
      <c r="C1360" s="31" t="s">
        <v>1100</v>
      </c>
      <c r="D1360" s="30"/>
      <c r="I1360" s="44"/>
    </row>
    <row r="1361" ht="19.947476196289063" customHeight="1">
      <c r="B1361" s="54" t="s">
        <v>1101</v>
      </c>
      <c r="C1361" s="31" t="s">
        <v>1102</v>
      </c>
      <c r="D1361" s="30"/>
      <c r="I1361" s="44"/>
    </row>
    <row r="1362" ht="19.947476196289063" customHeight="1">
      <c r="B1362" s="55" t="s">
        <v>1103</v>
      </c>
      <c r="C1362" s="51" t="s">
        <v>1104</v>
      </c>
      <c r="D1362" s="52"/>
      <c r="E1362" s="38"/>
      <c r="F1362" s="38"/>
      <c r="G1362" s="38"/>
      <c r="H1362" s="38"/>
      <c r="I1362" s="46"/>
    </row>
    <row r="1363"/>
    <row r="1364"/>
    <row r="1365"/>
    <row r="1366" ht="48.879766845703124" customHeight="1">
      <c r="A1366" s="9" t="s">
        <v>17</v>
      </c>
    </row>
    <row r="1367">
      <c r="A1367" s="28" t="s">
        <v>1105</v>
      </c>
      <c r="B1367" s="4" t="s">
        <v>43</v>
      </c>
      <c r="J1367" s="29" t="str">
        <f>HYPERLINK("#'Ändringshistorik'!C24", "Ändringshistorik: [11] ,[12] ,[13] ,[14]")</f>
        <v>Ändringshistorik: [11] ,[12] ,[13] ,[14]</v>
      </c>
    </row>
    <row r="1368" ht="34.413623046875" customHeight="1">
      <c r="B1368" s="39" t="s">
        <v>921</v>
      </c>
      <c r="C1368" s="56" t="s">
        <v>257</v>
      </c>
      <c r="D1368" s="36" t="s">
        <v>1018</v>
      </c>
      <c r="E1368" s="37"/>
      <c r="F1368" s="37"/>
      <c r="G1368" s="37"/>
      <c r="H1368" s="37"/>
      <c r="I1368" s="43"/>
    </row>
    <row r="1369">
      <c r="B1369" s="40"/>
      <c r="C1369" s="3" t="s">
        <v>259</v>
      </c>
      <c r="I1369" s="44"/>
    </row>
    <row r="1370">
      <c r="B1370" s="40"/>
      <c r="I1370" s="44"/>
    </row>
    <row r="1371">
      <c r="B1371" s="40"/>
      <c r="C1371" s="7" t="s">
        <v>49</v>
      </c>
      <c r="I1371" s="44"/>
    </row>
    <row r="1372">
      <c r="B1372" s="40"/>
      <c r="I1372" s="44"/>
    </row>
    <row r="1373" ht="63.34591064453125" customHeight="1">
      <c r="B1373" s="41" t="s">
        <v>933</v>
      </c>
      <c r="C1373" s="32" t="s">
        <v>449</v>
      </c>
      <c r="D1373" s="31" t="s">
        <v>1106</v>
      </c>
      <c r="E1373" s="30"/>
      <c r="F1373" s="30"/>
      <c r="G1373" s="30"/>
      <c r="H1373" s="30"/>
      <c r="I1373" s="45"/>
    </row>
    <row r="1374" ht="19.947476196289063" customHeight="1">
      <c r="B1374" s="40"/>
      <c r="C1374" s="3" t="s">
        <v>1107</v>
      </c>
      <c r="D1374" s="9" t="s">
        <v>1108</v>
      </c>
      <c r="I1374" s="44"/>
    </row>
    <row r="1375" ht="19.947476196289063" customHeight="1">
      <c r="B1375" s="40"/>
      <c r="C1375" s="3" t="s">
        <v>937</v>
      </c>
      <c r="D1375" s="9" t="s">
        <v>938</v>
      </c>
      <c r="I1375" s="44"/>
    </row>
    <row r="1376" ht="19.947476196289063" customHeight="1">
      <c r="B1376" s="40"/>
      <c r="C1376" s="3" t="s">
        <v>939</v>
      </c>
      <c r="D1376" s="9" t="s">
        <v>940</v>
      </c>
      <c r="I1376" s="44"/>
    </row>
    <row r="1377" ht="34.413623046875" customHeight="1">
      <c r="B1377" s="40"/>
      <c r="C1377" s="3" t="s">
        <v>1027</v>
      </c>
      <c r="D1377" s="9" t="s">
        <v>1028</v>
      </c>
      <c r="I1377" s="44"/>
    </row>
    <row r="1378">
      <c r="B1378" s="40"/>
      <c r="I1378" s="44"/>
    </row>
    <row r="1379">
      <c r="B1379" s="40"/>
      <c r="C1379" s="34" t="s">
        <v>54</v>
      </c>
      <c r="I1379" s="44"/>
    </row>
    <row r="1380">
      <c r="B1380" s="40"/>
      <c r="I1380" s="44"/>
    </row>
    <row r="1381" ht="77.81205444335937" customHeight="1">
      <c r="B1381" s="41" t="s">
        <v>1109</v>
      </c>
      <c r="C1381" s="33" t="s">
        <v>257</v>
      </c>
      <c r="D1381" s="31" t="s">
        <v>1110</v>
      </c>
      <c r="E1381" s="30"/>
      <c r="F1381" s="30"/>
      <c r="G1381" s="30"/>
      <c r="H1381" s="30"/>
      <c r="I1381" s="45"/>
    </row>
    <row r="1382">
      <c r="B1382" s="40"/>
      <c r="C1382" s="3" t="s">
        <v>259</v>
      </c>
      <c r="I1382" s="44"/>
    </row>
    <row r="1383">
      <c r="B1383" s="40"/>
      <c r="I1383" s="44"/>
    </row>
    <row r="1384">
      <c r="B1384" s="40"/>
      <c r="C1384" s="34" t="s">
        <v>54</v>
      </c>
      <c r="I1384" s="44"/>
    </row>
    <row r="1385">
      <c r="B1385" s="40"/>
      <c r="I1385" s="44"/>
    </row>
    <row r="1386" ht="19.947477722167967" customHeight="1">
      <c r="B1386" s="41" t="s">
        <v>941</v>
      </c>
      <c r="C1386" s="33" t="s">
        <v>257</v>
      </c>
      <c r="D1386" s="31" t="s">
        <v>1111</v>
      </c>
      <c r="E1386" s="30"/>
      <c r="F1386" s="30"/>
      <c r="G1386" s="30"/>
      <c r="H1386" s="30"/>
      <c r="I1386" s="45"/>
    </row>
    <row r="1387">
      <c r="B1387" s="40"/>
      <c r="C1387" s="3" t="s">
        <v>259</v>
      </c>
      <c r="I1387" s="44"/>
    </row>
    <row r="1388">
      <c r="B1388" s="40"/>
      <c r="I1388" s="44"/>
    </row>
    <row r="1389">
      <c r="B1389" s="40"/>
      <c r="C1389" s="7" t="s">
        <v>49</v>
      </c>
      <c r="I1389" s="44"/>
    </row>
    <row r="1390">
      <c r="B1390" s="40"/>
      <c r="I1390" s="44"/>
    </row>
    <row r="1391" ht="77.81205444335937" customHeight="1">
      <c r="B1391" s="41" t="s">
        <v>1112</v>
      </c>
      <c r="C1391" s="33" t="s">
        <v>257</v>
      </c>
      <c r="D1391" s="31" t="s">
        <v>1113</v>
      </c>
      <c r="E1391" s="30"/>
      <c r="F1391" s="30"/>
      <c r="G1391" s="30"/>
      <c r="H1391" s="30"/>
      <c r="I1391" s="45"/>
    </row>
    <row r="1392">
      <c r="B1392" s="40"/>
      <c r="C1392" s="3" t="s">
        <v>259</v>
      </c>
      <c r="I1392" s="44"/>
    </row>
    <row r="1393">
      <c r="B1393" s="40"/>
      <c r="I1393" s="44"/>
    </row>
    <row r="1394">
      <c r="B1394" s="40"/>
      <c r="C1394" s="34" t="s">
        <v>54</v>
      </c>
      <c r="I1394" s="44"/>
    </row>
    <row r="1395">
      <c r="B1395" s="40"/>
      <c r="I1395" s="44"/>
    </row>
    <row r="1396" ht="92.2781982421875" customHeight="1">
      <c r="B1396" s="41" t="s">
        <v>1114</v>
      </c>
      <c r="C1396" s="32" t="s">
        <v>45</v>
      </c>
      <c r="D1396" s="31" t="s">
        <v>1115</v>
      </c>
      <c r="E1396" s="30"/>
      <c r="F1396" s="30"/>
      <c r="G1396" s="30"/>
      <c r="H1396" s="30"/>
      <c r="I1396" s="45"/>
    </row>
    <row r="1397" ht="34.413623046875" customHeight="1">
      <c r="B1397" s="40"/>
      <c r="C1397" s="3" t="s">
        <v>453</v>
      </c>
      <c r="D1397" s="9" t="s">
        <v>1033</v>
      </c>
      <c r="I1397" s="44"/>
    </row>
    <row r="1398" ht="48.879766845703124" customHeight="1">
      <c r="B1398" s="40"/>
      <c r="C1398" s="3" t="s">
        <v>455</v>
      </c>
      <c r="D1398" s="9" t="s">
        <v>1034</v>
      </c>
      <c r="I1398" s="44"/>
    </row>
    <row r="1399" ht="19.947476196289063" customHeight="1">
      <c r="B1399" s="40"/>
      <c r="C1399" s="3" t="s">
        <v>960</v>
      </c>
      <c r="D1399" s="9" t="s">
        <v>961</v>
      </c>
      <c r="I1399" s="44"/>
    </row>
    <row r="1400" ht="19.947476196289063" customHeight="1">
      <c r="B1400" s="40"/>
      <c r="C1400" s="3" t="s">
        <v>1116</v>
      </c>
      <c r="D1400" s="9" t="s">
        <v>1117</v>
      </c>
      <c r="I1400" s="44"/>
    </row>
    <row r="1401">
      <c r="B1401" s="40"/>
      <c r="I1401" s="44"/>
    </row>
    <row r="1402">
      <c r="B1402" s="40"/>
      <c r="C1402" s="34" t="s">
        <v>54</v>
      </c>
      <c r="I1402" s="44"/>
    </row>
    <row r="1403">
      <c r="B1403" s="40"/>
      <c r="I1403" s="44"/>
    </row>
    <row r="1404" ht="19.947476196289063" customHeight="1">
      <c r="B1404" s="41" t="s">
        <v>943</v>
      </c>
      <c r="C1404" s="32" t="s">
        <v>45</v>
      </c>
      <c r="D1404" s="31" t="s">
        <v>1118</v>
      </c>
      <c r="E1404" s="30"/>
      <c r="F1404" s="30"/>
      <c r="G1404" s="30"/>
      <c r="H1404" s="30"/>
      <c r="I1404" s="45"/>
      <c r="J1404" s="29" t="str">
        <f>HYPERLINK("#'Ändringshistorik'!C16", "Ändringshistorik: [3]")</f>
        <v>Ändringshistorik: [3]</v>
      </c>
    </row>
    <row r="1405" ht="19.947476196289063" customHeight="1">
      <c r="B1405" s="40"/>
      <c r="C1405" s="3" t="s">
        <v>946</v>
      </c>
      <c r="D1405" s="9" t="s">
        <v>1036</v>
      </c>
      <c r="I1405" s="44"/>
    </row>
    <row r="1406" ht="34.413623046875" customHeight="1">
      <c r="B1406" s="40"/>
      <c r="C1406" s="3" t="s">
        <v>948</v>
      </c>
      <c r="D1406" s="9" t="s">
        <v>1037</v>
      </c>
      <c r="I1406" s="44"/>
    </row>
    <row r="1407" ht="34.413623046875" customHeight="1">
      <c r="B1407" s="40"/>
      <c r="C1407" s="3" t="s">
        <v>1038</v>
      </c>
      <c r="D1407" s="9" t="s">
        <v>1119</v>
      </c>
      <c r="I1407" s="44"/>
    </row>
    <row r="1408">
      <c r="B1408" s="40"/>
      <c r="I1408" s="44"/>
    </row>
    <row r="1409">
      <c r="B1409" s="40"/>
      <c r="C1409" s="7" t="s">
        <v>49</v>
      </c>
      <c r="I1409" s="44"/>
    </row>
    <row r="1410">
      <c r="B1410" s="40"/>
      <c r="I1410" s="44"/>
    </row>
    <row r="1411" ht="63.34591064453125" customHeight="1">
      <c r="B1411" s="41" t="s">
        <v>1120</v>
      </c>
      <c r="C1411" s="32" t="s">
        <v>45</v>
      </c>
      <c r="D1411" s="31" t="s">
        <v>1121</v>
      </c>
      <c r="E1411" s="30"/>
      <c r="F1411" s="30"/>
      <c r="G1411" s="30"/>
      <c r="H1411" s="30"/>
      <c r="I1411" s="45"/>
      <c r="J1411" s="29" t="str">
        <f>HYPERLINK("#'Ändringshistorik'!C17", "Ändringshistorik: [4]")</f>
        <v>Ändringshistorik: [4]</v>
      </c>
    </row>
    <row r="1412" ht="19.947476196289063" customHeight="1">
      <c r="B1412" s="40"/>
      <c r="C1412" s="3" t="s">
        <v>1122</v>
      </c>
      <c r="D1412" s="9" t="s">
        <v>1123</v>
      </c>
      <c r="I1412" s="44"/>
    </row>
    <row r="1413" ht="34.413623046875" customHeight="1">
      <c r="B1413" s="40"/>
      <c r="C1413" s="3" t="s">
        <v>954</v>
      </c>
      <c r="D1413" s="9" t="s">
        <v>1041</v>
      </c>
      <c r="I1413" s="44"/>
    </row>
    <row r="1414" ht="34.413623046875" customHeight="1">
      <c r="B1414" s="40"/>
      <c r="C1414" s="3" t="s">
        <v>1042</v>
      </c>
      <c r="D1414" s="9" t="s">
        <v>1124</v>
      </c>
      <c r="I1414" s="44"/>
    </row>
    <row r="1415" ht="150.1427734375" customHeight="1">
      <c r="B1415" s="40"/>
      <c r="C1415" s="3" t="s">
        <v>1044</v>
      </c>
      <c r="D1415" s="9" t="s">
        <v>1125</v>
      </c>
      <c r="I1415" s="44"/>
    </row>
    <row r="1416" ht="121.21048583984376" customHeight="1">
      <c r="B1416" s="40"/>
      <c r="C1416" s="3" t="s">
        <v>1047</v>
      </c>
      <c r="D1416" s="9" t="s">
        <v>1126</v>
      </c>
      <c r="I1416" s="44"/>
    </row>
    <row r="1417" ht="48.879766845703124" customHeight="1">
      <c r="B1417" s="40"/>
      <c r="C1417" s="3" t="s">
        <v>964</v>
      </c>
      <c r="D1417" s="9" t="s">
        <v>1127</v>
      </c>
      <c r="I1417" s="44"/>
    </row>
    <row r="1418" ht="77.81205444335937" customHeight="1">
      <c r="B1418" s="40"/>
      <c r="C1418" s="3" t="s">
        <v>1128</v>
      </c>
      <c r="D1418" s="9" t="s">
        <v>1129</v>
      </c>
      <c r="I1418" s="44"/>
    </row>
    <row r="1419" ht="34.413623046875" customHeight="1">
      <c r="B1419" s="40"/>
      <c r="C1419" s="3" t="s">
        <v>1130</v>
      </c>
      <c r="D1419" s="9" t="s">
        <v>1131</v>
      </c>
      <c r="I1419" s="44"/>
    </row>
    <row r="1420" ht="19.947476196289063" customHeight="1">
      <c r="B1420" s="40"/>
      <c r="C1420" s="3" t="s">
        <v>1132</v>
      </c>
      <c r="D1420" s="9" t="s">
        <v>1133</v>
      </c>
      <c r="I1420" s="44"/>
    </row>
    <row r="1421" ht="34.413623046875" customHeight="1">
      <c r="B1421" s="40"/>
      <c r="C1421" s="3" t="s">
        <v>1134</v>
      </c>
      <c r="D1421" s="9" t="s">
        <v>1135</v>
      </c>
      <c r="I1421" s="44"/>
    </row>
    <row r="1422" ht="48.879766845703124" customHeight="1">
      <c r="B1422" s="40"/>
      <c r="C1422" s="3" t="s">
        <v>1136</v>
      </c>
      <c r="D1422" s="9" t="s">
        <v>1137</v>
      </c>
      <c r="I1422" s="44"/>
    </row>
    <row r="1423" ht="48.879766845703124" customHeight="1">
      <c r="B1423" s="40"/>
      <c r="C1423" s="3" t="s">
        <v>1138</v>
      </c>
      <c r="D1423" s="9" t="s">
        <v>1139</v>
      </c>
      <c r="I1423" s="44"/>
    </row>
    <row r="1424">
      <c r="B1424" s="40"/>
      <c r="I1424" s="44"/>
    </row>
    <row r="1425">
      <c r="B1425" s="40"/>
      <c r="C1425" s="34" t="s">
        <v>54</v>
      </c>
      <c r="I1425" s="44"/>
    </row>
    <row r="1426">
      <c r="B1426" s="40"/>
      <c r="I1426" s="44"/>
    </row>
    <row r="1427" ht="121.21048583984376" customHeight="1">
      <c r="B1427" s="41" t="s">
        <v>1050</v>
      </c>
      <c r="C1427" s="32" t="s">
        <v>45</v>
      </c>
      <c r="D1427" s="31" t="s">
        <v>1140</v>
      </c>
      <c r="E1427" s="30"/>
      <c r="F1427" s="30"/>
      <c r="G1427" s="30"/>
      <c r="H1427" s="30"/>
      <c r="I1427" s="45"/>
    </row>
    <row r="1428" ht="19.947476196289063" customHeight="1">
      <c r="B1428" s="40"/>
      <c r="C1428" s="3" t="s">
        <v>1052</v>
      </c>
      <c r="D1428" s="9" t="s">
        <v>1053</v>
      </c>
      <c r="I1428" s="44"/>
    </row>
    <row r="1429" ht="19.947476196289063" customHeight="1">
      <c r="B1429" s="40"/>
      <c r="C1429" s="3" t="s">
        <v>1054</v>
      </c>
      <c r="D1429" s="9" t="s">
        <v>1055</v>
      </c>
      <c r="I1429" s="44"/>
    </row>
    <row r="1430" ht="19.947476196289063" customHeight="1">
      <c r="B1430" s="40"/>
      <c r="C1430" s="3" t="s">
        <v>1056</v>
      </c>
      <c r="D1430" s="9" t="s">
        <v>1057</v>
      </c>
      <c r="I1430" s="44"/>
    </row>
    <row r="1431" ht="19.947476196289063" customHeight="1">
      <c r="B1431" s="40"/>
      <c r="C1431" s="3" t="s">
        <v>1058</v>
      </c>
      <c r="D1431" s="9" t="s">
        <v>1059</v>
      </c>
      <c r="I1431" s="44"/>
    </row>
    <row r="1432" ht="19.947476196289063" customHeight="1">
      <c r="B1432" s="40"/>
      <c r="C1432" s="3" t="s">
        <v>1060</v>
      </c>
      <c r="D1432" s="9" t="s">
        <v>1061</v>
      </c>
      <c r="I1432" s="44"/>
    </row>
    <row r="1433" ht="19.947476196289063" customHeight="1">
      <c r="B1433" s="40"/>
      <c r="C1433" s="3" t="s">
        <v>1062</v>
      </c>
      <c r="D1433" s="9" t="s">
        <v>1063</v>
      </c>
      <c r="I1433" s="44"/>
    </row>
    <row r="1434">
      <c r="B1434" s="40"/>
      <c r="I1434" s="44"/>
    </row>
    <row r="1435">
      <c r="B1435" s="40"/>
      <c r="C1435" s="34" t="s">
        <v>54</v>
      </c>
      <c r="I1435" s="44"/>
    </row>
    <row r="1436">
      <c r="B1436" s="40"/>
      <c r="I1436" s="44"/>
    </row>
    <row r="1437" ht="77.81205444335937" customHeight="1">
      <c r="B1437" s="41" t="s">
        <v>1141</v>
      </c>
      <c r="C1437" s="33" t="s">
        <v>257</v>
      </c>
      <c r="D1437" s="31" t="s">
        <v>1142</v>
      </c>
      <c r="E1437" s="30"/>
      <c r="F1437" s="30"/>
      <c r="G1437" s="30"/>
      <c r="H1437" s="30"/>
      <c r="I1437" s="45"/>
    </row>
    <row r="1438">
      <c r="B1438" s="40"/>
      <c r="C1438" s="3" t="s">
        <v>259</v>
      </c>
      <c r="I1438" s="44"/>
    </row>
    <row r="1439">
      <c r="B1439" s="40"/>
      <c r="I1439" s="44"/>
    </row>
    <row r="1440">
      <c r="B1440" s="40"/>
      <c r="C1440" s="34" t="s">
        <v>54</v>
      </c>
      <c r="I1440" s="44"/>
    </row>
    <row r="1441">
      <c r="B1441" s="40"/>
      <c r="I1441" s="44"/>
    </row>
    <row r="1442" ht="92.2781982421875" customHeight="1">
      <c r="B1442" s="41" t="s">
        <v>1143</v>
      </c>
      <c r="C1442" s="32" t="s">
        <v>45</v>
      </c>
      <c r="D1442" s="31" t="s">
        <v>1144</v>
      </c>
      <c r="E1442" s="30"/>
      <c r="F1442" s="30"/>
      <c r="G1442" s="30"/>
      <c r="H1442" s="30"/>
      <c r="I1442" s="45"/>
    </row>
    <row r="1443" ht="19.947476196289063" customHeight="1">
      <c r="B1443" s="40"/>
      <c r="C1443" s="3" t="s">
        <v>1145</v>
      </c>
      <c r="D1443" s="9" t="s">
        <v>1146</v>
      </c>
      <c r="I1443" s="44"/>
    </row>
    <row r="1444" ht="19.947476196289063" customHeight="1">
      <c r="B1444" s="40"/>
      <c r="C1444" s="3" t="s">
        <v>1147</v>
      </c>
      <c r="D1444" s="9" t="s">
        <v>1148</v>
      </c>
      <c r="I1444" s="44"/>
    </row>
    <row r="1445" ht="19.947476196289063" customHeight="1">
      <c r="B1445" s="40"/>
      <c r="C1445" s="3" t="s">
        <v>152</v>
      </c>
      <c r="D1445" s="9" t="s">
        <v>1149</v>
      </c>
      <c r="I1445" s="44"/>
    </row>
    <row r="1446" ht="19.947476196289063" customHeight="1">
      <c r="B1446" s="40"/>
      <c r="C1446" s="3" t="s">
        <v>1150</v>
      </c>
      <c r="D1446" s="9" t="s">
        <v>1151</v>
      </c>
      <c r="I1446" s="44"/>
    </row>
    <row r="1447">
      <c r="B1447" s="40"/>
      <c r="I1447" s="44"/>
    </row>
    <row r="1448">
      <c r="B1448" s="40"/>
      <c r="C1448" s="34" t="s">
        <v>54</v>
      </c>
      <c r="I1448" s="44"/>
    </row>
    <row r="1449">
      <c r="B1449" s="40"/>
      <c r="I1449" s="44"/>
    </row>
    <row r="1450" ht="48.879766845703124" customHeight="1">
      <c r="B1450" s="41" t="s">
        <v>1152</v>
      </c>
      <c r="C1450" s="32" t="s">
        <v>449</v>
      </c>
      <c r="D1450" s="31" t="s">
        <v>1153</v>
      </c>
      <c r="E1450" s="30"/>
      <c r="F1450" s="30"/>
      <c r="G1450" s="30"/>
      <c r="H1450" s="30"/>
      <c r="I1450" s="45"/>
    </row>
    <row r="1451" ht="19.947476196289063" customHeight="1">
      <c r="B1451" s="40"/>
      <c r="C1451" s="3" t="s">
        <v>1154</v>
      </c>
      <c r="D1451" s="9" t="s">
        <v>1155</v>
      </c>
      <c r="I1451" s="44"/>
    </row>
    <row r="1452" ht="19.947476196289063" customHeight="1">
      <c r="B1452" s="40"/>
      <c r="C1452" s="3" t="s">
        <v>1156</v>
      </c>
      <c r="D1452" s="9" t="s">
        <v>1157</v>
      </c>
      <c r="I1452" s="44"/>
    </row>
    <row r="1453" ht="19.947476196289063" customHeight="1">
      <c r="B1453" s="40"/>
      <c r="C1453" s="3" t="s">
        <v>440</v>
      </c>
      <c r="D1453" s="9" t="s">
        <v>1158</v>
      </c>
      <c r="I1453" s="44"/>
    </row>
    <row r="1454">
      <c r="B1454" s="40"/>
      <c r="I1454" s="44"/>
    </row>
    <row r="1455">
      <c r="B1455" s="40"/>
      <c r="C1455" s="34" t="s">
        <v>54</v>
      </c>
      <c r="I1455" s="44"/>
    </row>
    <row r="1456">
      <c r="B1456" s="40"/>
      <c r="I1456" s="44"/>
    </row>
    <row r="1457" ht="48.879766845703124" customHeight="1">
      <c r="B1457" s="41" t="s">
        <v>1159</v>
      </c>
      <c r="C1457" s="33" t="s">
        <v>257</v>
      </c>
      <c r="D1457" s="31" t="s">
        <v>1160</v>
      </c>
      <c r="E1457" s="30"/>
      <c r="F1457" s="30"/>
      <c r="G1457" s="30"/>
      <c r="H1457" s="30"/>
      <c r="I1457" s="45"/>
    </row>
    <row r="1458">
      <c r="B1458" s="40"/>
      <c r="C1458" s="3" t="s">
        <v>259</v>
      </c>
      <c r="I1458" s="44"/>
    </row>
    <row r="1459">
      <c r="B1459" s="40"/>
      <c r="I1459" s="44"/>
    </row>
    <row r="1460">
      <c r="B1460" s="40"/>
      <c r="C1460" s="34" t="s">
        <v>54</v>
      </c>
      <c r="I1460" s="44"/>
    </row>
    <row r="1461">
      <c r="B1461" s="40"/>
      <c r="I1461" s="44"/>
    </row>
    <row r="1462" ht="19.947476196289063" customHeight="1">
      <c r="B1462" s="41" t="s">
        <v>1161</v>
      </c>
      <c r="C1462" s="33" t="s">
        <v>257</v>
      </c>
      <c r="D1462" s="31" t="s">
        <v>1162</v>
      </c>
      <c r="E1462" s="30"/>
      <c r="F1462" s="30"/>
      <c r="G1462" s="30"/>
      <c r="H1462" s="30"/>
      <c r="I1462" s="45"/>
    </row>
    <row r="1463">
      <c r="B1463" s="40"/>
      <c r="C1463" s="3" t="s">
        <v>259</v>
      </c>
      <c r="I1463" s="44"/>
    </row>
    <row r="1464">
      <c r="B1464" s="40"/>
      <c r="I1464" s="44"/>
    </row>
    <row r="1465">
      <c r="B1465" s="40"/>
      <c r="C1465" s="34" t="s">
        <v>54</v>
      </c>
      <c r="I1465" s="44"/>
    </row>
    <row r="1466">
      <c r="B1466" s="40"/>
      <c r="I1466" s="44"/>
    </row>
    <row r="1467" ht="19.947476196289063" customHeight="1">
      <c r="B1467" s="41" t="s">
        <v>1163</v>
      </c>
      <c r="C1467" s="33" t="s">
        <v>257</v>
      </c>
      <c r="D1467" s="31" t="s">
        <v>1164</v>
      </c>
      <c r="E1467" s="30"/>
      <c r="F1467" s="30"/>
      <c r="G1467" s="30"/>
      <c r="H1467" s="30"/>
      <c r="I1467" s="45"/>
      <c r="J1467" s="29" t="str">
        <f>HYPERLINK("#'Ändringshistorik'!C22", "Ändringshistorik: [9]")</f>
        <v>Ändringshistorik: [9]</v>
      </c>
    </row>
    <row r="1468">
      <c r="B1468" s="40"/>
      <c r="C1468" s="3" t="s">
        <v>259</v>
      </c>
      <c r="I1468" s="44"/>
    </row>
    <row r="1469">
      <c r="B1469" s="40"/>
      <c r="I1469" s="44"/>
    </row>
    <row r="1470">
      <c r="B1470" s="40"/>
      <c r="C1470" s="34" t="s">
        <v>54</v>
      </c>
      <c r="I1470" s="44"/>
    </row>
    <row r="1471">
      <c r="B1471" s="40"/>
      <c r="I1471" s="44"/>
    </row>
    <row r="1472" ht="19.947476196289063" customHeight="1">
      <c r="B1472" s="41" t="s">
        <v>1165</v>
      </c>
      <c r="C1472" s="32" t="s">
        <v>45</v>
      </c>
      <c r="D1472" s="31" t="s">
        <v>1166</v>
      </c>
      <c r="E1472" s="30"/>
      <c r="F1472" s="30"/>
      <c r="G1472" s="30"/>
      <c r="H1472" s="30"/>
      <c r="I1472" s="45"/>
      <c r="J1472" s="29" t="str">
        <f>HYPERLINK("#'Ändringshistorik'!C18", "Ändringshistorik: [5]")</f>
        <v>Ändringshistorik: [5]</v>
      </c>
    </row>
    <row r="1473" ht="34.413623046875" customHeight="1">
      <c r="B1473" s="40"/>
      <c r="C1473" s="3" t="s">
        <v>1167</v>
      </c>
      <c r="D1473" s="9" t="s">
        <v>1168</v>
      </c>
      <c r="I1473" s="44"/>
    </row>
    <row r="1474" ht="19.947476196289063" customHeight="1">
      <c r="B1474" s="40"/>
      <c r="C1474" s="3" t="s">
        <v>1169</v>
      </c>
      <c r="D1474" s="9" t="s">
        <v>1170</v>
      </c>
      <c r="I1474" s="44"/>
    </row>
    <row r="1475" ht="34.413623046875" customHeight="1">
      <c r="B1475" s="40"/>
      <c r="C1475" s="3" t="s">
        <v>1171</v>
      </c>
      <c r="D1475" s="9" t="s">
        <v>1172</v>
      </c>
      <c r="I1475" s="44"/>
    </row>
    <row r="1476" ht="19.947476196289063" customHeight="1">
      <c r="B1476" s="40"/>
      <c r="C1476" s="3" t="s">
        <v>1173</v>
      </c>
      <c r="D1476" s="9" t="s">
        <v>1174</v>
      </c>
      <c r="I1476" s="44"/>
    </row>
    <row r="1477" ht="19.947476196289063" customHeight="1">
      <c r="B1477" s="40"/>
      <c r="C1477" s="3" t="s">
        <v>1175</v>
      </c>
      <c r="D1477" s="9" t="s">
        <v>1176</v>
      </c>
      <c r="I1477" s="44"/>
    </row>
    <row r="1478" ht="63.34591064453125" customHeight="1">
      <c r="B1478" s="40"/>
      <c r="C1478" s="3" t="s">
        <v>1177</v>
      </c>
      <c r="D1478" s="9" t="s">
        <v>1178</v>
      </c>
      <c r="I1478" s="44"/>
    </row>
    <row r="1479">
      <c r="B1479" s="40"/>
      <c r="I1479" s="44"/>
    </row>
    <row r="1480">
      <c r="B1480" s="40"/>
      <c r="C1480" s="34" t="s">
        <v>54</v>
      </c>
      <c r="I1480" s="44"/>
    </row>
    <row r="1481">
      <c r="B1481" s="40"/>
      <c r="I1481" s="44"/>
    </row>
    <row r="1482" ht="19.947476196289063" customHeight="1">
      <c r="B1482" s="41" t="s">
        <v>1179</v>
      </c>
      <c r="C1482" s="32" t="s">
        <v>45</v>
      </c>
      <c r="D1482" s="31" t="s">
        <v>1180</v>
      </c>
      <c r="E1482" s="30"/>
      <c r="F1482" s="30"/>
      <c r="G1482" s="30"/>
      <c r="H1482" s="30"/>
      <c r="I1482" s="45"/>
    </row>
    <row r="1483" ht="19.947476196289063" customHeight="1">
      <c r="B1483" s="40"/>
      <c r="C1483" s="3" t="s">
        <v>266</v>
      </c>
      <c r="D1483" s="9" t="s">
        <v>1181</v>
      </c>
      <c r="I1483" s="44"/>
    </row>
    <row r="1484" ht="63.34591064453125" customHeight="1">
      <c r="B1484" s="40"/>
      <c r="C1484" s="3" t="s">
        <v>1182</v>
      </c>
      <c r="D1484" s="9" t="s">
        <v>1183</v>
      </c>
      <c r="I1484" s="44"/>
    </row>
    <row r="1485" ht="63.34591064453125" customHeight="1">
      <c r="B1485" s="40"/>
      <c r="C1485" s="3" t="s">
        <v>1184</v>
      </c>
      <c r="D1485" s="9" t="s">
        <v>1185</v>
      </c>
      <c r="I1485" s="44"/>
    </row>
    <row r="1486">
      <c r="B1486" s="40"/>
      <c r="I1486" s="44"/>
    </row>
    <row r="1487">
      <c r="B1487" s="40"/>
      <c r="C1487" s="34" t="s">
        <v>54</v>
      </c>
      <c r="I1487" s="44"/>
    </row>
    <row r="1488">
      <c r="B1488" s="40"/>
      <c r="I1488" s="44"/>
    </row>
    <row r="1489" ht="63.34591064453125" customHeight="1">
      <c r="B1489" s="41" t="s">
        <v>1186</v>
      </c>
      <c r="C1489" s="33" t="s">
        <v>257</v>
      </c>
      <c r="D1489" s="31" t="s">
        <v>1187</v>
      </c>
      <c r="E1489" s="30"/>
      <c r="F1489" s="30"/>
      <c r="G1489" s="30"/>
      <c r="H1489" s="30"/>
      <c r="I1489" s="45"/>
    </row>
    <row r="1490">
      <c r="B1490" s="40"/>
      <c r="C1490" s="3" t="s">
        <v>259</v>
      </c>
      <c r="I1490" s="44"/>
    </row>
    <row r="1491">
      <c r="B1491" s="40"/>
      <c r="I1491" s="44"/>
    </row>
    <row r="1492">
      <c r="B1492" s="40"/>
      <c r="C1492" s="34" t="s">
        <v>54</v>
      </c>
      <c r="I1492" s="44"/>
    </row>
    <row r="1493">
      <c r="B1493" s="40"/>
      <c r="I1493" s="44"/>
    </row>
    <row r="1494" ht="19.947476196289063" customHeight="1">
      <c r="B1494" s="41" t="s">
        <v>1188</v>
      </c>
      <c r="C1494" s="32" t="s">
        <v>45</v>
      </c>
      <c r="D1494" s="31" t="s">
        <v>1189</v>
      </c>
      <c r="E1494" s="30"/>
      <c r="F1494" s="30"/>
      <c r="G1494" s="30"/>
      <c r="H1494" s="30"/>
      <c r="I1494" s="45"/>
      <c r="J1494" s="29" t="str">
        <f>HYPERLINK("#'Ändringshistorik'!C19", "Ändringshistorik: [6] ,[7] ,[8]")</f>
        <v>Ändringshistorik: [6] ,[7] ,[8]</v>
      </c>
    </row>
    <row r="1495" ht="77.81205444335937" customHeight="1">
      <c r="B1495" s="40"/>
      <c r="C1495" s="3" t="s">
        <v>1128</v>
      </c>
      <c r="D1495" s="9" t="s">
        <v>1129</v>
      </c>
      <c r="I1495" s="44"/>
    </row>
    <row r="1496" ht="19.947476196289063" customHeight="1">
      <c r="B1496" s="40"/>
      <c r="C1496" s="3" t="s">
        <v>1190</v>
      </c>
      <c r="D1496" s="9" t="s">
        <v>1191</v>
      </c>
      <c r="I1496" s="44"/>
    </row>
    <row r="1497" ht="63.34591064453125" customHeight="1">
      <c r="B1497" s="40"/>
      <c r="C1497" s="3" t="s">
        <v>1192</v>
      </c>
      <c r="D1497" s="9" t="s">
        <v>1193</v>
      </c>
      <c r="I1497" s="44"/>
    </row>
    <row r="1498" ht="19.947476196289063" customHeight="1">
      <c r="B1498" s="40"/>
      <c r="C1498" s="3" t="s">
        <v>1122</v>
      </c>
      <c r="D1498" s="9" t="s">
        <v>1123</v>
      </c>
      <c r="I1498" s="44"/>
    </row>
    <row r="1499" ht="121.21048583984376" customHeight="1">
      <c r="B1499" s="40"/>
      <c r="C1499" s="3" t="s">
        <v>1047</v>
      </c>
      <c r="D1499" s="9" t="s">
        <v>1194</v>
      </c>
      <c r="I1499" s="44"/>
    </row>
    <row r="1500" ht="164.6089111328125" customHeight="1">
      <c r="B1500" s="40"/>
      <c r="C1500" s="3" t="s">
        <v>1195</v>
      </c>
      <c r="D1500" s="9" t="s">
        <v>1196</v>
      </c>
      <c r="I1500" s="44"/>
    </row>
    <row r="1501" ht="77.81205444335937" customHeight="1">
      <c r="B1501" s="40"/>
      <c r="C1501" s="3" t="s">
        <v>1197</v>
      </c>
      <c r="D1501" s="9" t="s">
        <v>1198</v>
      </c>
      <c r="I1501" s="44"/>
    </row>
    <row r="1502" ht="77.81205444335937" customHeight="1">
      <c r="B1502" s="40"/>
      <c r="C1502" s="3" t="s">
        <v>1199</v>
      </c>
      <c r="D1502" s="9" t="s">
        <v>1200</v>
      </c>
      <c r="I1502" s="44"/>
    </row>
    <row r="1503" ht="34.413623046875" customHeight="1">
      <c r="B1503" s="40"/>
      <c r="C1503" s="3" t="s">
        <v>1138</v>
      </c>
      <c r="D1503" s="9" t="s">
        <v>1201</v>
      </c>
      <c r="I1503" s="44"/>
    </row>
    <row r="1504" ht="34.413623046875" customHeight="1">
      <c r="B1504" s="40"/>
      <c r="C1504" s="3" t="s">
        <v>1202</v>
      </c>
      <c r="D1504" s="9" t="s">
        <v>1203</v>
      </c>
      <c r="I1504" s="44"/>
    </row>
    <row r="1505">
      <c r="B1505" s="40"/>
      <c r="I1505" s="44"/>
    </row>
    <row r="1506">
      <c r="B1506" s="40"/>
      <c r="C1506" s="34" t="s">
        <v>54</v>
      </c>
      <c r="I1506" s="44"/>
    </row>
    <row r="1507">
      <c r="B1507" s="40"/>
      <c r="I1507" s="44"/>
    </row>
    <row r="1508" ht="34.413623046875" customHeight="1">
      <c r="B1508" s="41" t="s">
        <v>983</v>
      </c>
      <c r="C1508" s="33" t="s">
        <v>257</v>
      </c>
      <c r="D1508" s="31" t="s">
        <v>1204</v>
      </c>
      <c r="E1508" s="30"/>
      <c r="F1508" s="30"/>
      <c r="G1508" s="30"/>
      <c r="H1508" s="30"/>
      <c r="I1508" s="45"/>
    </row>
    <row r="1509">
      <c r="B1509" s="40"/>
      <c r="C1509" s="3" t="s">
        <v>259</v>
      </c>
      <c r="I1509" s="44"/>
    </row>
    <row r="1510">
      <c r="B1510" s="40"/>
      <c r="I1510" s="44"/>
    </row>
    <row r="1511">
      <c r="B1511" s="40"/>
      <c r="C1511" s="7" t="s">
        <v>49</v>
      </c>
      <c r="I1511" s="44"/>
    </row>
    <row r="1512">
      <c r="B1512" s="42"/>
      <c r="C1512" s="38"/>
      <c r="D1512" s="38"/>
      <c r="E1512" s="38"/>
      <c r="F1512" s="38"/>
      <c r="G1512" s="38"/>
      <c r="H1512" s="38"/>
      <c r="I1512" s="46"/>
    </row>
    <row r="1513"/>
    <row r="1514">
      <c r="B1514" s="4" t="s">
        <v>76</v>
      </c>
    </row>
    <row r="1515" ht="19.947476196289063" customHeight="1">
      <c r="B1515" s="53" t="s">
        <v>1205</v>
      </c>
      <c r="C1515" s="36" t="s">
        <v>1206</v>
      </c>
      <c r="D1515" s="37"/>
      <c r="E1515" s="37"/>
      <c r="F1515" s="37"/>
      <c r="G1515" s="37"/>
      <c r="H1515" s="37"/>
      <c r="I1515" s="43"/>
    </row>
    <row r="1516" ht="19.947476196289063" customHeight="1">
      <c r="B1516" s="54" t="s">
        <v>1207</v>
      </c>
      <c r="C1516" s="31" t="s">
        <v>1208</v>
      </c>
      <c r="D1516" s="30"/>
      <c r="I1516" s="44"/>
    </row>
    <row r="1517" ht="19.947476196289063" customHeight="1">
      <c r="B1517" s="54" t="s">
        <v>1209</v>
      </c>
      <c r="C1517" s="31" t="s">
        <v>1210</v>
      </c>
      <c r="D1517" s="30"/>
      <c r="I1517" s="44"/>
    </row>
    <row r="1518" ht="19.947476196289063" customHeight="1">
      <c r="B1518" s="54" t="s">
        <v>1211</v>
      </c>
      <c r="C1518" s="31" t="s">
        <v>1212</v>
      </c>
      <c r="D1518" s="30"/>
      <c r="I1518" s="44"/>
    </row>
    <row r="1519" ht="34.413623046875" customHeight="1">
      <c r="B1519" s="54" t="s">
        <v>1213</v>
      </c>
      <c r="C1519" s="31" t="s">
        <v>1214</v>
      </c>
      <c r="D1519" s="30"/>
      <c r="I1519" s="44"/>
    </row>
    <row r="1520" ht="34.413623046875" customHeight="1">
      <c r="B1520" s="54" t="s">
        <v>1215</v>
      </c>
      <c r="C1520" s="31" t="s">
        <v>1216</v>
      </c>
      <c r="D1520" s="30"/>
      <c r="I1520" s="44"/>
    </row>
    <row r="1521" ht="34.413623046875" customHeight="1">
      <c r="B1521" s="54" t="s">
        <v>1217</v>
      </c>
      <c r="C1521" s="31" t="s">
        <v>1218</v>
      </c>
      <c r="D1521" s="30"/>
      <c r="I1521" s="44"/>
    </row>
    <row r="1522" ht="34.413623046875" customHeight="1">
      <c r="B1522" s="54" t="s">
        <v>1219</v>
      </c>
      <c r="C1522" s="31" t="s">
        <v>1220</v>
      </c>
      <c r="D1522" s="30"/>
      <c r="I1522" s="44"/>
    </row>
    <row r="1523" ht="34.413623046875" customHeight="1">
      <c r="B1523" s="54" t="s">
        <v>1221</v>
      </c>
      <c r="C1523" s="31" t="s">
        <v>1222</v>
      </c>
      <c r="D1523" s="30"/>
      <c r="I1523" s="44"/>
    </row>
    <row r="1524" ht="34.413623046875" customHeight="1">
      <c r="B1524" s="54" t="s">
        <v>1223</v>
      </c>
      <c r="C1524" s="31" t="s">
        <v>1224</v>
      </c>
      <c r="D1524" s="30"/>
      <c r="I1524" s="44"/>
    </row>
    <row r="1525" ht="34.413623046875" customHeight="1">
      <c r="B1525" s="54" t="s">
        <v>1225</v>
      </c>
      <c r="C1525" s="31" t="s">
        <v>1226</v>
      </c>
      <c r="D1525" s="30"/>
      <c r="I1525" s="44"/>
    </row>
    <row r="1526" ht="34.413623046875" customHeight="1">
      <c r="B1526" s="54" t="s">
        <v>1227</v>
      </c>
      <c r="C1526" s="31" t="s">
        <v>1228</v>
      </c>
      <c r="D1526" s="30"/>
      <c r="I1526" s="44"/>
    </row>
    <row r="1527" ht="34.413623046875" customHeight="1">
      <c r="B1527" s="54" t="s">
        <v>1229</v>
      </c>
      <c r="C1527" s="31" t="s">
        <v>1230</v>
      </c>
      <c r="D1527" s="30"/>
      <c r="I1527" s="44"/>
    </row>
    <row r="1528" ht="19.947476196289063" customHeight="1">
      <c r="B1528" s="54" t="s">
        <v>1231</v>
      </c>
      <c r="C1528" s="31" t="s">
        <v>1232</v>
      </c>
      <c r="D1528" s="30"/>
      <c r="I1528" s="44"/>
    </row>
    <row r="1529" ht="19.947476196289063" customHeight="1">
      <c r="B1529" s="54" t="s">
        <v>1233</v>
      </c>
      <c r="C1529" s="31" t="s">
        <v>1234</v>
      </c>
      <c r="D1529" s="30"/>
      <c r="I1529" s="44"/>
    </row>
    <row r="1530" ht="34.413623046875" customHeight="1">
      <c r="B1530" s="54" t="s">
        <v>1235</v>
      </c>
      <c r="C1530" s="31" t="s">
        <v>1236</v>
      </c>
      <c r="D1530" s="30"/>
      <c r="I1530" s="44"/>
    </row>
    <row r="1531" ht="19.947476196289063" customHeight="1">
      <c r="B1531" s="54" t="s">
        <v>1237</v>
      </c>
      <c r="C1531" s="31" t="s">
        <v>1238</v>
      </c>
      <c r="D1531" s="30"/>
      <c r="I1531" s="44"/>
      <c r="J1531" s="29" t="str">
        <f>HYPERLINK("#'Ändringshistorik'!C23", "Ändringshistorik: [10]")</f>
        <v>Ändringshistorik: [10]</v>
      </c>
    </row>
    <row r="1532" ht="34.413623046875" customHeight="1">
      <c r="B1532" s="54" t="s">
        <v>1239</v>
      </c>
      <c r="C1532" s="31" t="s">
        <v>1240</v>
      </c>
      <c r="D1532" s="30"/>
      <c r="I1532" s="44"/>
    </row>
    <row r="1533" ht="19.947476196289063" customHeight="1">
      <c r="B1533" s="54" t="s">
        <v>1241</v>
      </c>
      <c r="C1533" s="31" t="s">
        <v>1242</v>
      </c>
      <c r="D1533" s="30"/>
      <c r="I1533" s="44"/>
    </row>
    <row r="1534" ht="34.413623046875" customHeight="1">
      <c r="B1534" s="54" t="s">
        <v>1243</v>
      </c>
      <c r="C1534" s="31" t="s">
        <v>1244</v>
      </c>
      <c r="D1534" s="30"/>
      <c r="I1534" s="44"/>
    </row>
    <row r="1535" ht="34.413623046875" customHeight="1">
      <c r="B1535" s="54" t="s">
        <v>1245</v>
      </c>
      <c r="C1535" s="31" t="s">
        <v>1246</v>
      </c>
      <c r="D1535" s="30"/>
      <c r="I1535" s="44"/>
    </row>
    <row r="1536" ht="34.413623046875" customHeight="1">
      <c r="B1536" s="54" t="s">
        <v>1247</v>
      </c>
      <c r="C1536" s="31" t="s">
        <v>1248</v>
      </c>
      <c r="D1536" s="30"/>
      <c r="I1536" s="44"/>
    </row>
    <row r="1537" ht="19.947476196289063" customHeight="1">
      <c r="B1537" s="54" t="s">
        <v>1249</v>
      </c>
      <c r="C1537" s="31" t="s">
        <v>1250</v>
      </c>
      <c r="D1537" s="30"/>
      <c r="I1537" s="44"/>
    </row>
    <row r="1538" ht="19.947476196289063" customHeight="1">
      <c r="B1538" s="54" t="s">
        <v>1251</v>
      </c>
      <c r="C1538" s="31" t="s">
        <v>1252</v>
      </c>
      <c r="D1538" s="30"/>
      <c r="I1538" s="44"/>
    </row>
    <row r="1539" ht="19.947476196289063" customHeight="1">
      <c r="B1539" s="54" t="s">
        <v>1253</v>
      </c>
      <c r="C1539" s="31" t="s">
        <v>1254</v>
      </c>
      <c r="D1539" s="30"/>
      <c r="I1539" s="44"/>
    </row>
    <row r="1540" ht="34.413623046875" customHeight="1">
      <c r="B1540" s="54" t="s">
        <v>1255</v>
      </c>
      <c r="C1540" s="31" t="s">
        <v>1256</v>
      </c>
      <c r="D1540" s="30"/>
      <c r="I1540" s="44"/>
    </row>
    <row r="1541" ht="48.879766845703124" customHeight="1">
      <c r="B1541" s="54" t="s">
        <v>1257</v>
      </c>
      <c r="C1541" s="31" t="s">
        <v>1258</v>
      </c>
      <c r="D1541" s="30"/>
      <c r="I1541" s="44"/>
    </row>
    <row r="1542" ht="34.413623046875" customHeight="1">
      <c r="B1542" s="54" t="s">
        <v>1259</v>
      </c>
      <c r="C1542" s="31" t="s">
        <v>1260</v>
      </c>
      <c r="D1542" s="30"/>
      <c r="I1542" s="44"/>
    </row>
    <row r="1543" ht="19.947476196289063" customHeight="1">
      <c r="B1543" s="54" t="s">
        <v>1261</v>
      </c>
      <c r="C1543" s="31" t="s">
        <v>1016</v>
      </c>
      <c r="D1543" s="30"/>
      <c r="I1543" s="44"/>
    </row>
    <row r="1544" ht="19.947476196289063" customHeight="1">
      <c r="B1544" s="54" t="s">
        <v>1262</v>
      </c>
      <c r="C1544" s="31" t="s">
        <v>1263</v>
      </c>
      <c r="D1544" s="30"/>
      <c r="I1544" s="44"/>
    </row>
    <row r="1545" ht="19.947476196289063" customHeight="1">
      <c r="B1545" s="54" t="s">
        <v>1264</v>
      </c>
      <c r="C1545" s="31" t="s">
        <v>1265</v>
      </c>
      <c r="D1545" s="30"/>
      <c r="I1545" s="44"/>
    </row>
    <row r="1546" ht="19.947476196289063" customHeight="1">
      <c r="B1546" s="54" t="s">
        <v>1266</v>
      </c>
      <c r="C1546" s="31" t="s">
        <v>1267</v>
      </c>
      <c r="D1546" s="30"/>
      <c r="I1546" s="44"/>
    </row>
    <row r="1547" ht="19.947476196289063" customHeight="1">
      <c r="B1547" s="55" t="s">
        <v>1268</v>
      </c>
      <c r="C1547" s="51" t="s">
        <v>1267</v>
      </c>
      <c r="D1547" s="52"/>
      <c r="E1547" s="38"/>
      <c r="F1547" s="38"/>
      <c r="G1547" s="38"/>
      <c r="H1547" s="38"/>
      <c r="I1547" s="46"/>
    </row>
    <row r="1548"/>
    <row r="1549"/>
    <row r="1550"/>
    <row r="1551" ht="34.413623046875" customHeight="1">
      <c r="A1551" s="9" t="s">
        <v>18</v>
      </c>
    </row>
    <row r="1552">
      <c r="A1552" s="28" t="s">
        <v>1269</v>
      </c>
      <c r="B1552" s="4" t="s">
        <v>43</v>
      </c>
    </row>
    <row r="1553" ht="19.947476196289063" customHeight="1">
      <c r="B1553" s="39" t="s">
        <v>724</v>
      </c>
      <c r="C1553" s="56" t="s">
        <v>658</v>
      </c>
      <c r="D1553" s="36" t="s">
        <v>1270</v>
      </c>
      <c r="E1553" s="37"/>
      <c r="F1553" s="37"/>
      <c r="G1553" s="37"/>
      <c r="H1553" s="37"/>
      <c r="I1553" s="43"/>
    </row>
    <row r="1554">
      <c r="B1554" s="40"/>
      <c r="C1554" s="3" t="s">
        <v>727</v>
      </c>
      <c r="I1554" s="44"/>
    </row>
    <row r="1555">
      <c r="B1555" s="40"/>
      <c r="I1555" s="44"/>
    </row>
    <row r="1556">
      <c r="B1556" s="40"/>
      <c r="C1556" s="34" t="s">
        <v>54</v>
      </c>
      <c r="I1556" s="44"/>
    </row>
    <row r="1557">
      <c r="B1557" s="40"/>
      <c r="I1557" s="44"/>
    </row>
    <row r="1558" ht="48.879766845703124" customHeight="1">
      <c r="B1558" s="41" t="s">
        <v>1271</v>
      </c>
      <c r="C1558" s="33" t="s">
        <v>658</v>
      </c>
      <c r="D1558" s="31" t="s">
        <v>1272</v>
      </c>
      <c r="E1558" s="30"/>
      <c r="F1558" s="30"/>
      <c r="G1558" s="30"/>
      <c r="H1558" s="30"/>
      <c r="I1558" s="45"/>
    </row>
    <row r="1559">
      <c r="B1559" s="40"/>
      <c r="C1559" s="3" t="s">
        <v>723</v>
      </c>
      <c r="I1559" s="44"/>
    </row>
    <row r="1560">
      <c r="B1560" s="40"/>
      <c r="I1560" s="44"/>
    </row>
    <row r="1561">
      <c r="B1561" s="40"/>
      <c r="C1561" s="34" t="s">
        <v>54</v>
      </c>
      <c r="I1561" s="44"/>
    </row>
    <row r="1562">
      <c r="B1562" s="40"/>
      <c r="I1562" s="44"/>
    </row>
    <row r="1563" ht="48.879766845703124" customHeight="1">
      <c r="B1563" s="41" t="s">
        <v>1273</v>
      </c>
      <c r="C1563" s="33" t="s">
        <v>658</v>
      </c>
      <c r="D1563" s="31" t="s">
        <v>1274</v>
      </c>
      <c r="E1563" s="30"/>
      <c r="F1563" s="30"/>
      <c r="G1563" s="30"/>
      <c r="H1563" s="30"/>
      <c r="I1563" s="45"/>
    </row>
    <row r="1564">
      <c r="B1564" s="40"/>
      <c r="C1564" s="3" t="s">
        <v>723</v>
      </c>
      <c r="I1564" s="44"/>
    </row>
    <row r="1565">
      <c r="B1565" s="40"/>
      <c r="I1565" s="44"/>
    </row>
    <row r="1566">
      <c r="B1566" s="40"/>
      <c r="C1566" s="34" t="s">
        <v>54</v>
      </c>
      <c r="I1566" s="44"/>
    </row>
    <row r="1567">
      <c r="B1567" s="40"/>
      <c r="C1567" s="60" t="str">
        <f>HYPERLINK("#'Json-dokumentation'!A2905", "Fotnot: (**)")</f>
        <v>Fotnot: (**)</v>
      </c>
      <c r="I1567" s="44"/>
    </row>
    <row r="1568">
      <c r="B1568" s="40"/>
      <c r="I1568" s="44"/>
    </row>
    <row r="1569" ht="48.879766845703124" customHeight="1">
      <c r="B1569" s="41" t="s">
        <v>1275</v>
      </c>
      <c r="C1569" s="33" t="s">
        <v>658</v>
      </c>
      <c r="D1569" s="31" t="s">
        <v>1276</v>
      </c>
      <c r="E1569" s="30"/>
      <c r="F1569" s="30"/>
      <c r="G1569" s="30"/>
      <c r="H1569" s="30"/>
      <c r="I1569" s="45"/>
    </row>
    <row r="1570">
      <c r="B1570" s="40"/>
      <c r="C1570" s="3" t="s">
        <v>723</v>
      </c>
      <c r="I1570" s="44"/>
    </row>
    <row r="1571">
      <c r="B1571" s="40"/>
      <c r="I1571" s="44"/>
    </row>
    <row r="1572">
      <c r="B1572" s="40"/>
      <c r="C1572" s="34" t="s">
        <v>54</v>
      </c>
      <c r="I1572" s="44"/>
    </row>
    <row r="1573">
      <c r="B1573" s="40"/>
      <c r="I1573" s="44"/>
    </row>
    <row r="1574" ht="106.7443359375" customHeight="1">
      <c r="B1574" s="41" t="s">
        <v>1277</v>
      </c>
      <c r="C1574" s="33" t="str">
        <f>HYPERLINK("#'Json-dokumentation'!A2609", "Ett eller flera element av typen 'DagligVikt'")</f>
        <v>Ett eller flera element av typen 'DagligVikt'</v>
      </c>
      <c r="D1574" s="31" t="s">
        <v>1278</v>
      </c>
      <c r="E1574" s="30"/>
      <c r="F1574" s="30"/>
      <c r="G1574" s="30"/>
      <c r="H1574" s="30"/>
      <c r="I1574" s="45"/>
    </row>
    <row r="1575">
      <c r="B1575" s="40"/>
      <c r="C1575" s="34" t="s">
        <v>54</v>
      </c>
      <c r="I1575" s="44"/>
    </row>
    <row r="1576">
      <c r="B1576" s="42"/>
      <c r="C1576" s="38"/>
      <c r="D1576" s="38"/>
      <c r="E1576" s="38"/>
      <c r="F1576" s="38"/>
      <c r="G1576" s="38"/>
      <c r="H1576" s="38"/>
      <c r="I1576" s="46"/>
    </row>
    <row r="1577"/>
    <row r="1578">
      <c r="B1578" s="4" t="s">
        <v>697</v>
      </c>
    </row>
    <row r="1579"/>
    <row r="1580">
      <c r="B1580" s="4" t="s">
        <v>76</v>
      </c>
    </row>
    <row r="1581" ht="19.947476196289063" customHeight="1">
      <c r="B1581" s="53" t="s">
        <v>1279</v>
      </c>
      <c r="C1581" s="36" t="s">
        <v>1280</v>
      </c>
      <c r="D1581" s="37"/>
      <c r="E1581" s="37"/>
      <c r="F1581" s="37"/>
      <c r="G1581" s="37"/>
      <c r="H1581" s="37"/>
      <c r="I1581" s="43"/>
    </row>
    <row r="1582" ht="19.947476196289063" customHeight="1">
      <c r="B1582" s="54" t="s">
        <v>1281</v>
      </c>
      <c r="C1582" s="31" t="s">
        <v>1282</v>
      </c>
      <c r="D1582" s="30"/>
      <c r="I1582" s="44"/>
    </row>
    <row r="1583" ht="19.947476196289063" customHeight="1">
      <c r="B1583" s="54" t="s">
        <v>1283</v>
      </c>
      <c r="C1583" s="31" t="s">
        <v>1284</v>
      </c>
      <c r="D1583" s="30"/>
      <c r="I1583" s="44"/>
    </row>
    <row r="1584" ht="19.947476196289063" customHeight="1">
      <c r="B1584" s="54" t="s">
        <v>1285</v>
      </c>
      <c r="C1584" s="31" t="s">
        <v>1286</v>
      </c>
      <c r="D1584" s="30"/>
      <c r="I1584" s="44"/>
    </row>
    <row r="1585" ht="19.947476196289063" customHeight="1">
      <c r="B1585" s="54" t="s">
        <v>1287</v>
      </c>
      <c r="C1585" s="31" t="s">
        <v>1288</v>
      </c>
      <c r="D1585" s="30"/>
      <c r="I1585" s="44"/>
    </row>
    <row r="1586" ht="19.947476196289063" customHeight="1">
      <c r="B1586" s="55" t="s">
        <v>1289</v>
      </c>
      <c r="C1586" s="51" t="s">
        <v>1290</v>
      </c>
      <c r="D1586" s="52"/>
      <c r="E1586" s="38"/>
      <c r="F1586" s="38"/>
      <c r="G1586" s="38"/>
      <c r="H1586" s="38"/>
      <c r="I1586" s="46"/>
    </row>
    <row r="1587"/>
    <row r="1588"/>
    <row r="1589"/>
    <row r="1590" ht="19.947476196289063" customHeight="1">
      <c r="A1590" s="9" t="s">
        <v>19</v>
      </c>
    </row>
    <row r="1591">
      <c r="A1591" s="28" t="s">
        <v>1291</v>
      </c>
      <c r="B1591" s="4" t="s">
        <v>43</v>
      </c>
    </row>
    <row r="1592" ht="34.413623046875" customHeight="1">
      <c r="B1592" s="39" t="s">
        <v>1292</v>
      </c>
      <c r="C1592" s="56" t="s">
        <v>63</v>
      </c>
      <c r="D1592" s="36" t="s">
        <v>1293</v>
      </c>
      <c r="E1592" s="37"/>
      <c r="F1592" s="37"/>
      <c r="G1592" s="37"/>
      <c r="H1592" s="37"/>
      <c r="I1592" s="43"/>
    </row>
    <row r="1593">
      <c r="B1593" s="40"/>
      <c r="C1593" s="3" t="s">
        <v>1294</v>
      </c>
      <c r="I1593" s="44"/>
    </row>
    <row r="1594">
      <c r="B1594" s="40"/>
      <c r="I1594" s="44"/>
    </row>
    <row r="1595">
      <c r="B1595" s="40"/>
      <c r="C1595" s="7" t="s">
        <v>49</v>
      </c>
      <c r="I1595" s="44"/>
    </row>
    <row r="1596">
      <c r="B1596" s="40"/>
      <c r="I1596" s="44"/>
    </row>
    <row r="1597" ht="63.34591064453125" customHeight="1">
      <c r="B1597" s="41" t="s">
        <v>1295</v>
      </c>
      <c r="C1597" s="33" t="s">
        <v>67</v>
      </c>
      <c r="D1597" s="31" t="s">
        <v>1296</v>
      </c>
      <c r="E1597" s="30"/>
      <c r="F1597" s="30"/>
      <c r="G1597" s="30"/>
      <c r="H1597" s="30"/>
      <c r="I1597" s="45"/>
    </row>
    <row r="1598">
      <c r="B1598" s="40"/>
      <c r="I1598" s="44"/>
    </row>
    <row r="1599">
      <c r="B1599" s="40"/>
      <c r="C1599" s="34" t="s">
        <v>54</v>
      </c>
      <c r="I1599" s="44"/>
    </row>
    <row r="1600">
      <c r="B1600" s="40"/>
      <c r="I1600" s="44"/>
    </row>
    <row r="1601" ht="19.947476196289063" customHeight="1">
      <c r="B1601" s="41" t="s">
        <v>1297</v>
      </c>
      <c r="C1601" s="33" t="s">
        <v>63</v>
      </c>
      <c r="D1601" s="31" t="s">
        <v>1298</v>
      </c>
      <c r="E1601" s="30"/>
      <c r="F1601" s="30"/>
      <c r="G1601" s="30"/>
      <c r="H1601" s="30"/>
      <c r="I1601" s="45"/>
    </row>
    <row r="1602">
      <c r="B1602" s="40"/>
      <c r="C1602" s="3" t="s">
        <v>1299</v>
      </c>
      <c r="I1602" s="44"/>
    </row>
    <row r="1603">
      <c r="B1603" s="40"/>
      <c r="I1603" s="44"/>
    </row>
    <row r="1604">
      <c r="B1604" s="40"/>
      <c r="C1604" s="34" t="s">
        <v>54</v>
      </c>
      <c r="I1604" s="44"/>
    </row>
    <row r="1605">
      <c r="B1605" s="42"/>
      <c r="C1605" s="38"/>
      <c r="D1605" s="38"/>
      <c r="E1605" s="38"/>
      <c r="F1605" s="38"/>
      <c r="G1605" s="38"/>
      <c r="H1605" s="38"/>
      <c r="I1605" s="46"/>
    </row>
    <row r="1606"/>
    <row r="1607">
      <c r="B1607" s="4" t="s">
        <v>76</v>
      </c>
    </row>
    <row r="1608" ht="106.7443359375" customHeight="1">
      <c r="B1608" s="53" t="s">
        <v>1300</v>
      </c>
      <c r="C1608" s="36" t="s">
        <v>1301</v>
      </c>
      <c r="D1608" s="37"/>
      <c r="E1608" s="37"/>
      <c r="F1608" s="37"/>
      <c r="G1608" s="37"/>
      <c r="H1608" s="37"/>
      <c r="I1608" s="43"/>
    </row>
    <row r="1609" ht="48.879766845703124" customHeight="1">
      <c r="B1609" s="54" t="s">
        <v>1302</v>
      </c>
      <c r="C1609" s="31" t="s">
        <v>1303</v>
      </c>
      <c r="D1609" s="30"/>
      <c r="I1609" s="44"/>
    </row>
    <row r="1610" ht="34.413623046875" customHeight="1">
      <c r="B1610" s="54" t="s">
        <v>1304</v>
      </c>
      <c r="C1610" s="31" t="s">
        <v>1305</v>
      </c>
      <c r="D1610" s="30"/>
      <c r="I1610" s="44"/>
    </row>
    <row r="1611" ht="34.413623046875" customHeight="1">
      <c r="B1611" s="54" t="s">
        <v>1306</v>
      </c>
      <c r="C1611" s="31" t="s">
        <v>1307</v>
      </c>
      <c r="D1611" s="30"/>
      <c r="I1611" s="44"/>
    </row>
    <row r="1612" ht="34.413623046875" customHeight="1">
      <c r="B1612" s="54" t="s">
        <v>1308</v>
      </c>
      <c r="C1612" s="31" t="s">
        <v>1309</v>
      </c>
      <c r="D1612" s="30"/>
      <c r="I1612" s="44"/>
    </row>
    <row r="1613" ht="34.413623046875" customHeight="1">
      <c r="B1613" s="54" t="s">
        <v>1310</v>
      </c>
      <c r="C1613" s="31" t="s">
        <v>1311</v>
      </c>
      <c r="D1613" s="30"/>
      <c r="I1613" s="44"/>
    </row>
    <row r="1614" ht="34.413623046875" customHeight="1">
      <c r="B1614" s="54" t="s">
        <v>1312</v>
      </c>
      <c r="C1614" s="31" t="s">
        <v>1313</v>
      </c>
      <c r="D1614" s="30"/>
      <c r="I1614" s="44"/>
    </row>
    <row r="1615" ht="19.947476196289063" customHeight="1">
      <c r="B1615" s="54" t="s">
        <v>1314</v>
      </c>
      <c r="C1615" s="31" t="s">
        <v>1315</v>
      </c>
      <c r="D1615" s="30"/>
      <c r="I1615" s="44"/>
    </row>
    <row r="1616" ht="19.947476196289063" customHeight="1">
      <c r="B1616" s="55" t="s">
        <v>1316</v>
      </c>
      <c r="C1616" s="51" t="s">
        <v>1317</v>
      </c>
      <c r="D1616" s="52"/>
      <c r="E1616" s="38"/>
      <c r="F1616" s="38"/>
      <c r="G1616" s="38"/>
      <c r="H1616" s="38"/>
      <c r="I1616" s="46"/>
    </row>
    <row r="1617"/>
    <row r="1618"/>
    <row r="1619"/>
    <row r="1620" ht="63.34591064453125" customHeight="1">
      <c r="A1620" s="9" t="s">
        <v>20</v>
      </c>
    </row>
    <row r="1621">
      <c r="A1621" s="28" t="s">
        <v>1318</v>
      </c>
      <c r="B1621" s="4" t="s">
        <v>43</v>
      </c>
    </row>
    <row r="1622" ht="106.7443359375" customHeight="1">
      <c r="B1622" s="39" t="s">
        <v>1295</v>
      </c>
      <c r="C1622" s="56" t="s">
        <v>67</v>
      </c>
      <c r="D1622" s="36" t="s">
        <v>1319</v>
      </c>
      <c r="E1622" s="37"/>
      <c r="F1622" s="37"/>
      <c r="G1622" s="37"/>
      <c r="H1622" s="37"/>
      <c r="I1622" s="43"/>
    </row>
    <row r="1623">
      <c r="B1623" s="40"/>
      <c r="I1623" s="44"/>
    </row>
    <row r="1624">
      <c r="B1624" s="40"/>
      <c r="C1624" s="7" t="s">
        <v>49</v>
      </c>
      <c r="I1624" s="44"/>
    </row>
    <row r="1625">
      <c r="B1625" s="40"/>
      <c r="I1625" s="44"/>
    </row>
    <row r="1626" ht="19.947476196289063" customHeight="1">
      <c r="B1626" s="41" t="s">
        <v>1320</v>
      </c>
      <c r="C1626" s="32" t="s">
        <v>45</v>
      </c>
      <c r="D1626" s="31" t="s">
        <v>1321</v>
      </c>
      <c r="E1626" s="30"/>
      <c r="F1626" s="30"/>
      <c r="G1626" s="30"/>
      <c r="H1626" s="30"/>
      <c r="I1626" s="45"/>
    </row>
    <row r="1627" ht="19.947476196289063" customHeight="1">
      <c r="B1627" s="40"/>
      <c r="C1627" s="3" t="s">
        <v>1322</v>
      </c>
      <c r="D1627" s="9" t="s">
        <v>1323</v>
      </c>
      <c r="I1627" s="44"/>
    </row>
    <row r="1628" ht="19.947476196289063" customHeight="1">
      <c r="B1628" s="40"/>
      <c r="C1628" s="3" t="s">
        <v>1324</v>
      </c>
      <c r="D1628" s="9" t="s">
        <v>1325</v>
      </c>
      <c r="I1628" s="44"/>
    </row>
    <row r="1629" ht="19.947476196289063" customHeight="1">
      <c r="B1629" s="40"/>
      <c r="C1629" s="3" t="s">
        <v>1326</v>
      </c>
      <c r="D1629" s="9" t="s">
        <v>1327</v>
      </c>
      <c r="I1629" s="44"/>
    </row>
    <row r="1630">
      <c r="B1630" s="40"/>
      <c r="I1630" s="44"/>
    </row>
    <row r="1631">
      <c r="B1631" s="40"/>
      <c r="C1631" s="7" t="s">
        <v>49</v>
      </c>
      <c r="I1631" s="44"/>
    </row>
    <row r="1632">
      <c r="B1632" s="40"/>
      <c r="I1632" s="44"/>
    </row>
    <row r="1633" ht="19.947476196289063" customHeight="1">
      <c r="B1633" s="41" t="s">
        <v>1328</v>
      </c>
      <c r="C1633" s="33" t="s">
        <v>168</v>
      </c>
      <c r="D1633" s="31" t="s">
        <v>1329</v>
      </c>
      <c r="E1633" s="30"/>
      <c r="F1633" s="30"/>
      <c r="G1633" s="30"/>
      <c r="H1633" s="30"/>
      <c r="I1633" s="45"/>
    </row>
    <row r="1634">
      <c r="B1634" s="40"/>
      <c r="C1634" s="3" t="s">
        <v>1330</v>
      </c>
      <c r="I1634" s="44"/>
    </row>
    <row r="1635">
      <c r="B1635" s="40"/>
      <c r="I1635" s="44"/>
    </row>
    <row r="1636">
      <c r="B1636" s="40"/>
      <c r="C1636" s="7" t="s">
        <v>49</v>
      </c>
      <c r="I1636" s="44"/>
    </row>
    <row r="1637">
      <c r="B1637" s="40"/>
      <c r="I1637" s="44"/>
    </row>
    <row r="1638" ht="19.947476196289063" customHeight="1">
      <c r="B1638" s="41" t="s">
        <v>1331</v>
      </c>
      <c r="C1638" s="33" t="s">
        <v>168</v>
      </c>
      <c r="D1638" s="31" t="s">
        <v>1332</v>
      </c>
      <c r="E1638" s="30"/>
      <c r="F1638" s="30"/>
      <c r="G1638" s="30"/>
      <c r="H1638" s="30"/>
      <c r="I1638" s="45"/>
    </row>
    <row r="1639">
      <c r="B1639" s="40"/>
      <c r="C1639" s="3" t="s">
        <v>1330</v>
      </c>
      <c r="I1639" s="44"/>
    </row>
    <row r="1640">
      <c r="B1640" s="40"/>
      <c r="I1640" s="44"/>
    </row>
    <row r="1641">
      <c r="B1641" s="40"/>
      <c r="C1641" s="7" t="s">
        <v>49</v>
      </c>
      <c r="I1641" s="44"/>
    </row>
    <row r="1642">
      <c r="B1642" s="40"/>
      <c r="I1642" s="44"/>
    </row>
    <row r="1643" ht="19.947476196289063" customHeight="1">
      <c r="B1643" s="41" t="s">
        <v>1333</v>
      </c>
      <c r="C1643" s="33" t="s">
        <v>168</v>
      </c>
      <c r="D1643" s="31" t="s">
        <v>1334</v>
      </c>
      <c r="E1643" s="30"/>
      <c r="F1643" s="30"/>
      <c r="G1643" s="30"/>
      <c r="H1643" s="30"/>
      <c r="I1643" s="45"/>
    </row>
    <row r="1644">
      <c r="B1644" s="40"/>
      <c r="C1644" s="3" t="s">
        <v>1330</v>
      </c>
      <c r="I1644" s="44"/>
    </row>
    <row r="1645">
      <c r="B1645" s="40"/>
      <c r="I1645" s="44"/>
    </row>
    <row r="1646">
      <c r="B1646" s="40"/>
      <c r="C1646" s="7" t="s">
        <v>49</v>
      </c>
      <c r="I1646" s="44"/>
    </row>
    <row r="1647">
      <c r="B1647" s="40"/>
      <c r="I1647" s="44"/>
    </row>
    <row r="1648" ht="19.947476196289063" customHeight="1">
      <c r="B1648" s="41" t="s">
        <v>1335</v>
      </c>
      <c r="C1648" s="33" t="s">
        <v>168</v>
      </c>
      <c r="D1648" s="31" t="s">
        <v>1336</v>
      </c>
      <c r="E1648" s="30"/>
      <c r="F1648" s="30"/>
      <c r="G1648" s="30"/>
      <c r="H1648" s="30"/>
      <c r="I1648" s="45"/>
    </row>
    <row r="1649">
      <c r="B1649" s="40"/>
      <c r="C1649" s="3" t="s">
        <v>1337</v>
      </c>
      <c r="I1649" s="44"/>
    </row>
    <row r="1650">
      <c r="B1650" s="40"/>
      <c r="I1650" s="44"/>
    </row>
    <row r="1651">
      <c r="B1651" s="40"/>
      <c r="C1651" s="7" t="s">
        <v>49</v>
      </c>
      <c r="I1651" s="44"/>
    </row>
    <row r="1652">
      <c r="B1652" s="40"/>
      <c r="I1652" s="44"/>
    </row>
    <row r="1653" ht="19.947476196289063" customHeight="1">
      <c r="B1653" s="41" t="s">
        <v>1338</v>
      </c>
      <c r="C1653" s="33" t="s">
        <v>168</v>
      </c>
      <c r="D1653" s="31" t="s">
        <v>1339</v>
      </c>
      <c r="E1653" s="30"/>
      <c r="F1653" s="30"/>
      <c r="G1653" s="30"/>
      <c r="H1653" s="30"/>
      <c r="I1653" s="45"/>
    </row>
    <row r="1654">
      <c r="B1654" s="40"/>
      <c r="C1654" s="3" t="s">
        <v>1330</v>
      </c>
      <c r="I1654" s="44"/>
    </row>
    <row r="1655">
      <c r="B1655" s="40"/>
      <c r="I1655" s="44"/>
    </row>
    <row r="1656">
      <c r="B1656" s="40"/>
      <c r="C1656" s="7" t="s">
        <v>49</v>
      </c>
      <c r="I1656" s="44"/>
    </row>
    <row r="1657">
      <c r="B1657" s="40"/>
      <c r="I1657" s="44"/>
    </row>
    <row r="1658" ht="19.947476196289063" customHeight="1">
      <c r="B1658" s="41" t="s">
        <v>1340</v>
      </c>
      <c r="C1658" s="33" t="s">
        <v>168</v>
      </c>
      <c r="D1658" s="31" t="s">
        <v>1341</v>
      </c>
      <c r="E1658" s="30"/>
      <c r="F1658" s="30"/>
      <c r="G1658" s="30"/>
      <c r="H1658" s="30"/>
      <c r="I1658" s="45"/>
    </row>
    <row r="1659">
      <c r="B1659" s="40"/>
      <c r="C1659" s="3" t="s">
        <v>1330</v>
      </c>
      <c r="I1659" s="44"/>
    </row>
    <row r="1660">
      <c r="B1660" s="40"/>
      <c r="I1660" s="44"/>
    </row>
    <row r="1661">
      <c r="B1661" s="40"/>
      <c r="C1661" s="7" t="s">
        <v>49</v>
      </c>
      <c r="I1661" s="44"/>
    </row>
    <row r="1662">
      <c r="B1662" s="40"/>
      <c r="I1662" s="44"/>
    </row>
    <row r="1663" ht="19.947476196289063" customHeight="1">
      <c r="B1663" s="41" t="s">
        <v>1342</v>
      </c>
      <c r="C1663" s="33" t="s">
        <v>168</v>
      </c>
      <c r="D1663" s="31" t="s">
        <v>1343</v>
      </c>
      <c r="E1663" s="30"/>
      <c r="F1663" s="30"/>
      <c r="G1663" s="30"/>
      <c r="H1663" s="30"/>
      <c r="I1663" s="45"/>
    </row>
    <row r="1664">
      <c r="B1664" s="40"/>
      <c r="C1664" s="3" t="s">
        <v>1337</v>
      </c>
      <c r="I1664" s="44"/>
    </row>
    <row r="1665">
      <c r="B1665" s="40"/>
      <c r="I1665" s="44"/>
    </row>
    <row r="1666">
      <c r="B1666" s="40"/>
      <c r="C1666" s="7" t="s">
        <v>49</v>
      </c>
      <c r="I1666" s="44"/>
    </row>
    <row r="1667">
      <c r="B1667" s="40"/>
      <c r="I1667" s="44"/>
    </row>
    <row r="1668" ht="19.947476196289063" customHeight="1">
      <c r="B1668" s="41" t="s">
        <v>1344</v>
      </c>
      <c r="C1668" s="33" t="s">
        <v>168</v>
      </c>
      <c r="D1668" s="31" t="s">
        <v>1345</v>
      </c>
      <c r="E1668" s="30"/>
      <c r="F1668" s="30"/>
      <c r="G1668" s="30"/>
      <c r="H1668" s="30"/>
      <c r="I1668" s="45"/>
    </row>
    <row r="1669">
      <c r="B1669" s="40"/>
      <c r="C1669" s="3" t="s">
        <v>1330</v>
      </c>
      <c r="I1669" s="44"/>
    </row>
    <row r="1670">
      <c r="B1670" s="40"/>
      <c r="I1670" s="44"/>
    </row>
    <row r="1671">
      <c r="B1671" s="40"/>
      <c r="C1671" s="7" t="s">
        <v>49</v>
      </c>
      <c r="I1671" s="44"/>
    </row>
    <row r="1672">
      <c r="B1672" s="40"/>
      <c r="I1672" s="44"/>
    </row>
    <row r="1673" ht="19.947476196289063" customHeight="1">
      <c r="B1673" s="41" t="s">
        <v>1346</v>
      </c>
      <c r="C1673" s="33" t="s">
        <v>168</v>
      </c>
      <c r="D1673" s="31" t="s">
        <v>1347</v>
      </c>
      <c r="E1673" s="30"/>
      <c r="F1673" s="30"/>
      <c r="G1673" s="30"/>
      <c r="H1673" s="30"/>
      <c r="I1673" s="45"/>
    </row>
    <row r="1674">
      <c r="B1674" s="40"/>
      <c r="C1674" s="3" t="s">
        <v>1330</v>
      </c>
      <c r="I1674" s="44"/>
    </row>
    <row r="1675">
      <c r="B1675" s="40"/>
      <c r="I1675" s="44"/>
    </row>
    <row r="1676">
      <c r="B1676" s="40"/>
      <c r="C1676" s="7" t="s">
        <v>49</v>
      </c>
      <c r="I1676" s="44"/>
    </row>
    <row r="1677">
      <c r="B1677" s="40"/>
      <c r="I1677" s="44"/>
    </row>
    <row r="1678" ht="19.947476196289063" customHeight="1">
      <c r="B1678" s="41" t="s">
        <v>1348</v>
      </c>
      <c r="C1678" s="33" t="s">
        <v>168</v>
      </c>
      <c r="D1678" s="31" t="s">
        <v>1349</v>
      </c>
      <c r="E1678" s="30"/>
      <c r="F1678" s="30"/>
      <c r="G1678" s="30"/>
      <c r="H1678" s="30"/>
      <c r="I1678" s="45"/>
    </row>
    <row r="1679">
      <c r="B1679" s="40"/>
      <c r="C1679" s="3" t="s">
        <v>1330</v>
      </c>
      <c r="I1679" s="44"/>
    </row>
    <row r="1680">
      <c r="B1680" s="40"/>
      <c r="I1680" s="44"/>
    </row>
    <row r="1681">
      <c r="B1681" s="40"/>
      <c r="C1681" s="7" t="s">
        <v>49</v>
      </c>
      <c r="I1681" s="44"/>
    </row>
    <row r="1682">
      <c r="B1682" s="40"/>
      <c r="I1682" s="44"/>
    </row>
    <row r="1683" ht="19.947476196289063" customHeight="1">
      <c r="B1683" s="41" t="s">
        <v>1350</v>
      </c>
      <c r="C1683" s="33" t="s">
        <v>168</v>
      </c>
      <c r="D1683" s="31" t="s">
        <v>1351</v>
      </c>
      <c r="E1683" s="30"/>
      <c r="F1683" s="30"/>
      <c r="G1683" s="30"/>
      <c r="H1683" s="30"/>
      <c r="I1683" s="45"/>
    </row>
    <row r="1684">
      <c r="B1684" s="40"/>
      <c r="C1684" s="3" t="s">
        <v>1330</v>
      </c>
      <c r="I1684" s="44"/>
    </row>
    <row r="1685">
      <c r="B1685" s="40"/>
      <c r="I1685" s="44"/>
    </row>
    <row r="1686">
      <c r="B1686" s="40"/>
      <c r="C1686" s="7" t="s">
        <v>49</v>
      </c>
      <c r="I1686" s="44"/>
    </row>
    <row r="1687">
      <c r="B1687" s="40"/>
      <c r="I1687" s="44"/>
    </row>
    <row r="1688" ht="19.947476196289063" customHeight="1">
      <c r="B1688" s="41" t="s">
        <v>1352</v>
      </c>
      <c r="C1688" s="33" t="s">
        <v>168</v>
      </c>
      <c r="D1688" s="31" t="s">
        <v>1353</v>
      </c>
      <c r="E1688" s="30"/>
      <c r="F1688" s="30"/>
      <c r="G1688" s="30"/>
      <c r="H1688" s="30"/>
      <c r="I1688" s="45"/>
    </row>
    <row r="1689">
      <c r="B1689" s="40"/>
      <c r="C1689" s="3" t="s">
        <v>1330</v>
      </c>
      <c r="I1689" s="44"/>
    </row>
    <row r="1690">
      <c r="B1690" s="40"/>
      <c r="I1690" s="44"/>
    </row>
    <row r="1691">
      <c r="B1691" s="40"/>
      <c r="C1691" s="7" t="s">
        <v>49</v>
      </c>
      <c r="I1691" s="44"/>
    </row>
    <row r="1692">
      <c r="B1692" s="40"/>
      <c r="I1692" s="44"/>
    </row>
    <row r="1693" ht="19.947476196289063" customHeight="1">
      <c r="B1693" s="41" t="s">
        <v>1354</v>
      </c>
      <c r="C1693" s="33" t="s">
        <v>168</v>
      </c>
      <c r="D1693" s="31" t="s">
        <v>1355</v>
      </c>
      <c r="E1693" s="30"/>
      <c r="F1693" s="30"/>
      <c r="G1693" s="30"/>
      <c r="H1693" s="30"/>
      <c r="I1693" s="45"/>
    </row>
    <row r="1694">
      <c r="B1694" s="40"/>
      <c r="C1694" s="3" t="s">
        <v>1337</v>
      </c>
      <c r="I1694" s="44"/>
    </row>
    <row r="1695">
      <c r="B1695" s="40"/>
      <c r="I1695" s="44"/>
    </row>
    <row r="1696">
      <c r="B1696" s="40"/>
      <c r="C1696" s="7" t="s">
        <v>49</v>
      </c>
      <c r="I1696" s="44"/>
    </row>
    <row r="1697">
      <c r="B1697" s="40"/>
      <c r="I1697" s="44"/>
    </row>
    <row r="1698" ht="19.947476196289063" customHeight="1">
      <c r="B1698" s="41" t="s">
        <v>1356</v>
      </c>
      <c r="C1698" s="33" t="s">
        <v>168</v>
      </c>
      <c r="D1698" s="31" t="s">
        <v>1357</v>
      </c>
      <c r="E1698" s="30"/>
      <c r="F1698" s="30"/>
      <c r="G1698" s="30"/>
      <c r="H1698" s="30"/>
      <c r="I1698" s="45"/>
    </row>
    <row r="1699">
      <c r="B1699" s="40"/>
      <c r="C1699" s="3" t="s">
        <v>1330</v>
      </c>
      <c r="I1699" s="44"/>
    </row>
    <row r="1700">
      <c r="B1700" s="40"/>
      <c r="I1700" s="44"/>
    </row>
    <row r="1701">
      <c r="B1701" s="40"/>
      <c r="C1701" s="7" t="s">
        <v>49</v>
      </c>
      <c r="I1701" s="44"/>
    </row>
    <row r="1702">
      <c r="B1702" s="42"/>
      <c r="C1702" s="38"/>
      <c r="D1702" s="38"/>
      <c r="E1702" s="38"/>
      <c r="F1702" s="38"/>
      <c r="G1702" s="38"/>
      <c r="H1702" s="38"/>
      <c r="I1702" s="46"/>
    </row>
    <row r="1703"/>
    <row r="1704">
      <c r="B1704" s="4" t="s">
        <v>73</v>
      </c>
    </row>
    <row r="1705" ht="19.947476196289063" customHeight="1">
      <c r="B1705" s="53" t="s">
        <v>1358</v>
      </c>
      <c r="C1705" s="36" t="s">
        <v>1359</v>
      </c>
      <c r="D1705" s="37"/>
      <c r="E1705" s="37"/>
      <c r="F1705" s="37"/>
      <c r="G1705" s="37"/>
      <c r="H1705" s="37"/>
      <c r="I1705" s="43"/>
    </row>
    <row r="1706" ht="19.947476196289063" customHeight="1">
      <c r="B1706" s="55" t="s">
        <v>1360</v>
      </c>
      <c r="C1706" s="51" t="s">
        <v>1361</v>
      </c>
      <c r="D1706" s="52"/>
      <c r="E1706" s="38"/>
      <c r="F1706" s="38"/>
      <c r="G1706" s="38"/>
      <c r="H1706" s="38"/>
      <c r="I1706" s="46"/>
    </row>
    <row r="1707"/>
    <row r="1708">
      <c r="B1708" s="4" t="s">
        <v>76</v>
      </c>
    </row>
    <row r="1709" ht="19.947476196289063" customHeight="1">
      <c r="B1709" s="53" t="s">
        <v>1362</v>
      </c>
      <c r="C1709" s="36" t="s">
        <v>1363</v>
      </c>
      <c r="D1709" s="37"/>
      <c r="E1709" s="37"/>
      <c r="F1709" s="37"/>
      <c r="G1709" s="37"/>
      <c r="H1709" s="37"/>
      <c r="I1709" s="43"/>
    </row>
    <row r="1710" ht="19.947476196289063" customHeight="1">
      <c r="B1710" s="54" t="s">
        <v>1364</v>
      </c>
      <c r="C1710" s="31" t="s">
        <v>1365</v>
      </c>
      <c r="D1710" s="30"/>
      <c r="I1710" s="44"/>
    </row>
    <row r="1711" ht="92.2781982421875" customHeight="1">
      <c r="B1711" s="54" t="s">
        <v>1366</v>
      </c>
      <c r="C1711" s="31" t="s">
        <v>1367</v>
      </c>
      <c r="D1711" s="30"/>
      <c r="I1711" s="44"/>
    </row>
    <row r="1712" ht="19.947476196289063" customHeight="1">
      <c r="B1712" s="54" t="s">
        <v>1368</v>
      </c>
      <c r="C1712" s="31" t="s">
        <v>1369</v>
      </c>
      <c r="D1712" s="30"/>
      <c r="I1712" s="44"/>
    </row>
    <row r="1713" ht="19.947476196289063" customHeight="1">
      <c r="B1713" s="55" t="s">
        <v>1370</v>
      </c>
      <c r="C1713" s="51" t="s">
        <v>1371</v>
      </c>
      <c r="D1713" s="52"/>
      <c r="E1713" s="38"/>
      <c r="F1713" s="38"/>
      <c r="G1713" s="38"/>
      <c r="H1713" s="38"/>
      <c r="I1713" s="46"/>
    </row>
    <row r="1714"/>
    <row r="1715"/>
    <row r="1716"/>
    <row r="1717" ht="48.879766845703124" customHeight="1">
      <c r="A1717" s="9" t="s">
        <v>21</v>
      </c>
    </row>
    <row r="1718">
      <c r="A1718" s="28" t="s">
        <v>1372</v>
      </c>
      <c r="B1718" s="4" t="s">
        <v>43</v>
      </c>
    </row>
    <row r="1719" ht="106.7443359375" customHeight="1">
      <c r="B1719" s="39" t="s">
        <v>1295</v>
      </c>
      <c r="C1719" s="56" t="s">
        <v>67</v>
      </c>
      <c r="D1719" s="36" t="s">
        <v>1319</v>
      </c>
      <c r="E1719" s="37"/>
      <c r="F1719" s="37"/>
      <c r="G1719" s="37"/>
      <c r="H1719" s="37"/>
      <c r="I1719" s="43"/>
    </row>
    <row r="1720">
      <c r="B1720" s="40"/>
      <c r="I1720" s="44"/>
    </row>
    <row r="1721">
      <c r="B1721" s="40"/>
      <c r="C1721" s="7" t="s">
        <v>49</v>
      </c>
      <c r="I1721" s="44"/>
    </row>
    <row r="1722">
      <c r="B1722" s="40"/>
      <c r="I1722" s="44"/>
    </row>
    <row r="1723" ht="19.947476196289063" customHeight="1">
      <c r="B1723" s="41" t="s">
        <v>1320</v>
      </c>
      <c r="C1723" s="32" t="s">
        <v>45</v>
      </c>
      <c r="D1723" s="31" t="s">
        <v>1321</v>
      </c>
      <c r="E1723" s="30"/>
      <c r="F1723" s="30"/>
      <c r="G1723" s="30"/>
      <c r="H1723" s="30"/>
      <c r="I1723" s="45"/>
    </row>
    <row r="1724" ht="19.947476196289063" customHeight="1">
      <c r="B1724" s="40"/>
      <c r="C1724" s="3" t="s">
        <v>1322</v>
      </c>
      <c r="D1724" s="9" t="s">
        <v>1323</v>
      </c>
      <c r="I1724" s="44"/>
    </row>
    <row r="1725" ht="19.947476196289063" customHeight="1">
      <c r="B1725" s="40"/>
      <c r="C1725" s="3" t="s">
        <v>1324</v>
      </c>
      <c r="D1725" s="9" t="s">
        <v>1325</v>
      </c>
      <c r="I1725" s="44"/>
    </row>
    <row r="1726" ht="19.947476196289063" customHeight="1">
      <c r="B1726" s="40"/>
      <c r="C1726" s="3" t="s">
        <v>1326</v>
      </c>
      <c r="D1726" s="9" t="s">
        <v>1327</v>
      </c>
      <c r="I1726" s="44"/>
    </row>
    <row r="1727">
      <c r="B1727" s="40"/>
      <c r="I1727" s="44"/>
    </row>
    <row r="1728">
      <c r="B1728" s="40"/>
      <c r="C1728" s="7" t="s">
        <v>49</v>
      </c>
      <c r="I1728" s="44"/>
    </row>
    <row r="1729">
      <c r="B1729" s="40"/>
      <c r="I1729" s="44"/>
    </row>
    <row r="1730" ht="19.947476196289063" customHeight="1">
      <c r="B1730" s="41" t="s">
        <v>1328</v>
      </c>
      <c r="C1730" s="33" t="s">
        <v>168</v>
      </c>
      <c r="D1730" s="31" t="s">
        <v>1373</v>
      </c>
      <c r="E1730" s="30"/>
      <c r="F1730" s="30"/>
      <c r="G1730" s="30"/>
      <c r="H1730" s="30"/>
      <c r="I1730" s="45"/>
    </row>
    <row r="1731">
      <c r="B1731" s="40"/>
      <c r="C1731" s="3" t="s">
        <v>1330</v>
      </c>
      <c r="I1731" s="44"/>
    </row>
    <row r="1732">
      <c r="B1732" s="40"/>
      <c r="I1732" s="44"/>
    </row>
    <row r="1733">
      <c r="B1733" s="40"/>
      <c r="C1733" s="7" t="s">
        <v>49</v>
      </c>
      <c r="I1733" s="44"/>
    </row>
    <row r="1734">
      <c r="B1734" s="40"/>
      <c r="I1734" s="44"/>
    </row>
    <row r="1735" ht="19.947476196289063" customHeight="1">
      <c r="B1735" s="41" t="s">
        <v>1331</v>
      </c>
      <c r="C1735" s="33" t="s">
        <v>168</v>
      </c>
      <c r="D1735" s="31" t="s">
        <v>1332</v>
      </c>
      <c r="E1735" s="30"/>
      <c r="F1735" s="30"/>
      <c r="G1735" s="30"/>
      <c r="H1735" s="30"/>
      <c r="I1735" s="45"/>
    </row>
    <row r="1736">
      <c r="B1736" s="40"/>
      <c r="C1736" s="3" t="s">
        <v>1330</v>
      </c>
      <c r="I1736" s="44"/>
    </row>
    <row r="1737">
      <c r="B1737" s="40"/>
      <c r="I1737" s="44"/>
    </row>
    <row r="1738">
      <c r="B1738" s="40"/>
      <c r="C1738" s="7" t="s">
        <v>49</v>
      </c>
      <c r="I1738" s="44"/>
    </row>
    <row r="1739">
      <c r="B1739" s="40"/>
      <c r="I1739" s="44"/>
    </row>
    <row r="1740" ht="19.947476196289063" customHeight="1">
      <c r="B1740" s="41" t="s">
        <v>1333</v>
      </c>
      <c r="C1740" s="33" t="s">
        <v>168</v>
      </c>
      <c r="D1740" s="31" t="s">
        <v>1334</v>
      </c>
      <c r="E1740" s="30"/>
      <c r="F1740" s="30"/>
      <c r="G1740" s="30"/>
      <c r="H1740" s="30"/>
      <c r="I1740" s="45"/>
    </row>
    <row r="1741">
      <c r="B1741" s="40"/>
      <c r="C1741" s="3" t="s">
        <v>1330</v>
      </c>
      <c r="I1741" s="44"/>
    </row>
    <row r="1742">
      <c r="B1742" s="40"/>
      <c r="I1742" s="44"/>
    </row>
    <row r="1743">
      <c r="B1743" s="40"/>
      <c r="C1743" s="7" t="s">
        <v>49</v>
      </c>
      <c r="I1743" s="44"/>
    </row>
    <row r="1744">
      <c r="B1744" s="40"/>
      <c r="I1744" s="44"/>
    </row>
    <row r="1745" ht="19.947476196289063" customHeight="1">
      <c r="B1745" s="41" t="s">
        <v>1338</v>
      </c>
      <c r="C1745" s="33" t="s">
        <v>168</v>
      </c>
      <c r="D1745" s="31" t="s">
        <v>1374</v>
      </c>
      <c r="E1745" s="30"/>
      <c r="F1745" s="30"/>
      <c r="G1745" s="30"/>
      <c r="H1745" s="30"/>
      <c r="I1745" s="45"/>
    </row>
    <row r="1746">
      <c r="B1746" s="40"/>
      <c r="C1746" s="3" t="s">
        <v>1330</v>
      </c>
      <c r="I1746" s="44"/>
    </row>
    <row r="1747">
      <c r="B1747" s="40"/>
      <c r="I1747" s="44"/>
    </row>
    <row r="1748">
      <c r="B1748" s="40"/>
      <c r="C1748" s="7" t="s">
        <v>49</v>
      </c>
      <c r="I1748" s="44"/>
    </row>
    <row r="1749">
      <c r="B1749" s="40"/>
      <c r="I1749" s="44"/>
    </row>
    <row r="1750" ht="19.947476196289063" customHeight="1">
      <c r="B1750" s="41" t="s">
        <v>1375</v>
      </c>
      <c r="C1750" s="33" t="s">
        <v>168</v>
      </c>
      <c r="D1750" s="31" t="s">
        <v>1376</v>
      </c>
      <c r="E1750" s="30"/>
      <c r="F1750" s="30"/>
      <c r="G1750" s="30"/>
      <c r="H1750" s="30"/>
      <c r="I1750" s="45"/>
    </row>
    <row r="1751">
      <c r="B1751" s="40"/>
      <c r="C1751" s="3" t="s">
        <v>1337</v>
      </c>
      <c r="I1751" s="44"/>
    </row>
    <row r="1752">
      <c r="B1752" s="40"/>
      <c r="I1752" s="44"/>
    </row>
    <row r="1753">
      <c r="B1753" s="40"/>
      <c r="C1753" s="7" t="s">
        <v>49</v>
      </c>
      <c r="I1753" s="44"/>
    </row>
    <row r="1754">
      <c r="B1754" s="40"/>
      <c r="I1754" s="44"/>
    </row>
    <row r="1755" ht="19.947476196289063" customHeight="1">
      <c r="B1755" s="41" t="s">
        <v>1340</v>
      </c>
      <c r="C1755" s="33" t="s">
        <v>168</v>
      </c>
      <c r="D1755" s="31" t="s">
        <v>1377</v>
      </c>
      <c r="E1755" s="30"/>
      <c r="F1755" s="30"/>
      <c r="G1755" s="30"/>
      <c r="H1755" s="30"/>
      <c r="I1755" s="45"/>
    </row>
    <row r="1756">
      <c r="B1756" s="40"/>
      <c r="C1756" s="3" t="s">
        <v>1330</v>
      </c>
      <c r="I1756" s="44"/>
    </row>
    <row r="1757">
      <c r="B1757" s="40"/>
      <c r="I1757" s="44"/>
    </row>
    <row r="1758">
      <c r="B1758" s="40"/>
      <c r="C1758" s="7" t="s">
        <v>49</v>
      </c>
      <c r="I1758" s="44"/>
    </row>
    <row r="1759">
      <c r="B1759" s="40"/>
      <c r="I1759" s="44"/>
    </row>
    <row r="1760" ht="19.947476196289063" customHeight="1">
      <c r="B1760" s="41" t="s">
        <v>1344</v>
      </c>
      <c r="C1760" s="33" t="s">
        <v>168</v>
      </c>
      <c r="D1760" s="31" t="s">
        <v>1378</v>
      </c>
      <c r="E1760" s="30"/>
      <c r="F1760" s="30"/>
      <c r="G1760" s="30"/>
      <c r="H1760" s="30"/>
      <c r="I1760" s="45"/>
    </row>
    <row r="1761">
      <c r="B1761" s="40"/>
      <c r="C1761" s="3" t="s">
        <v>1330</v>
      </c>
      <c r="I1761" s="44"/>
    </row>
    <row r="1762">
      <c r="B1762" s="40"/>
      <c r="I1762" s="44"/>
    </row>
    <row r="1763">
      <c r="B1763" s="40"/>
      <c r="C1763" s="7" t="s">
        <v>49</v>
      </c>
      <c r="I1763" s="44"/>
    </row>
    <row r="1764">
      <c r="B1764" s="40"/>
      <c r="I1764" s="44"/>
    </row>
    <row r="1765" ht="19.947476196289063" customHeight="1">
      <c r="B1765" s="41" t="s">
        <v>1346</v>
      </c>
      <c r="C1765" s="33" t="s">
        <v>168</v>
      </c>
      <c r="D1765" s="31" t="s">
        <v>1379</v>
      </c>
      <c r="E1765" s="30"/>
      <c r="F1765" s="30"/>
      <c r="G1765" s="30"/>
      <c r="H1765" s="30"/>
      <c r="I1765" s="45"/>
    </row>
    <row r="1766">
      <c r="B1766" s="40"/>
      <c r="C1766" s="3" t="s">
        <v>1330</v>
      </c>
      <c r="I1766" s="44"/>
    </row>
    <row r="1767">
      <c r="B1767" s="40"/>
      <c r="I1767" s="44"/>
    </row>
    <row r="1768">
      <c r="B1768" s="40"/>
      <c r="C1768" s="7" t="s">
        <v>49</v>
      </c>
      <c r="I1768" s="44"/>
    </row>
    <row r="1769">
      <c r="B1769" s="40"/>
      <c r="I1769" s="44"/>
    </row>
    <row r="1770" ht="19.947476196289063" customHeight="1">
      <c r="B1770" s="41" t="s">
        <v>1348</v>
      </c>
      <c r="C1770" s="33" t="s">
        <v>168</v>
      </c>
      <c r="D1770" s="31" t="s">
        <v>1380</v>
      </c>
      <c r="E1770" s="30"/>
      <c r="F1770" s="30"/>
      <c r="G1770" s="30"/>
      <c r="H1770" s="30"/>
      <c r="I1770" s="45"/>
    </row>
    <row r="1771">
      <c r="B1771" s="40"/>
      <c r="C1771" s="3" t="s">
        <v>1330</v>
      </c>
      <c r="I1771" s="44"/>
    </row>
    <row r="1772">
      <c r="B1772" s="40"/>
      <c r="I1772" s="44"/>
    </row>
    <row r="1773">
      <c r="B1773" s="40"/>
      <c r="C1773" s="7" t="s">
        <v>49</v>
      </c>
      <c r="I1773" s="44"/>
    </row>
    <row r="1774">
      <c r="B1774" s="40"/>
      <c r="I1774" s="44"/>
    </row>
    <row r="1775" ht="19.947476196289063" customHeight="1">
      <c r="B1775" s="41" t="s">
        <v>1350</v>
      </c>
      <c r="C1775" s="33" t="s">
        <v>168</v>
      </c>
      <c r="D1775" s="31" t="s">
        <v>1381</v>
      </c>
      <c r="E1775" s="30"/>
      <c r="F1775" s="30"/>
      <c r="G1775" s="30"/>
      <c r="H1775" s="30"/>
      <c r="I1775" s="45"/>
    </row>
    <row r="1776">
      <c r="B1776" s="40"/>
      <c r="C1776" s="3" t="s">
        <v>1330</v>
      </c>
      <c r="I1776" s="44"/>
    </row>
    <row r="1777">
      <c r="B1777" s="40"/>
      <c r="I1777" s="44"/>
    </row>
    <row r="1778">
      <c r="B1778" s="40"/>
      <c r="C1778" s="7" t="s">
        <v>49</v>
      </c>
      <c r="I1778" s="44"/>
    </row>
    <row r="1779">
      <c r="B1779" s="40"/>
      <c r="I1779" s="44"/>
    </row>
    <row r="1780" ht="19.947476196289063" customHeight="1">
      <c r="B1780" s="41" t="s">
        <v>1382</v>
      </c>
      <c r="C1780" s="33" t="s">
        <v>168</v>
      </c>
      <c r="D1780" s="31" t="s">
        <v>1383</v>
      </c>
      <c r="E1780" s="30"/>
      <c r="F1780" s="30"/>
      <c r="G1780" s="30"/>
      <c r="H1780" s="30"/>
      <c r="I1780" s="45"/>
    </row>
    <row r="1781">
      <c r="B1781" s="40"/>
      <c r="C1781" s="3" t="s">
        <v>1337</v>
      </c>
      <c r="I1781" s="44"/>
    </row>
    <row r="1782">
      <c r="B1782" s="40"/>
      <c r="I1782" s="44"/>
    </row>
    <row r="1783">
      <c r="B1783" s="40"/>
      <c r="C1783" s="7" t="s">
        <v>49</v>
      </c>
      <c r="I1783" s="44"/>
    </row>
    <row r="1784">
      <c r="B1784" s="40"/>
      <c r="I1784" s="44"/>
    </row>
    <row r="1785" ht="19.947476196289063" customHeight="1">
      <c r="B1785" s="41" t="s">
        <v>1352</v>
      </c>
      <c r="C1785" s="33" t="s">
        <v>168</v>
      </c>
      <c r="D1785" s="31" t="s">
        <v>1384</v>
      </c>
      <c r="E1785" s="30"/>
      <c r="F1785" s="30"/>
      <c r="G1785" s="30"/>
      <c r="H1785" s="30"/>
      <c r="I1785" s="45"/>
    </row>
    <row r="1786">
      <c r="B1786" s="40"/>
      <c r="C1786" s="3" t="s">
        <v>1330</v>
      </c>
      <c r="I1786" s="44"/>
    </row>
    <row r="1787">
      <c r="B1787" s="40"/>
      <c r="I1787" s="44"/>
    </row>
    <row r="1788">
      <c r="B1788" s="40"/>
      <c r="C1788" s="7" t="s">
        <v>49</v>
      </c>
      <c r="I1788" s="44"/>
    </row>
    <row r="1789">
      <c r="B1789" s="40"/>
      <c r="I1789" s="44"/>
    </row>
    <row r="1790" ht="19.947476196289063" customHeight="1">
      <c r="B1790" s="41" t="s">
        <v>1356</v>
      </c>
      <c r="C1790" s="33" t="s">
        <v>168</v>
      </c>
      <c r="D1790" s="31" t="s">
        <v>1385</v>
      </c>
      <c r="E1790" s="30"/>
      <c r="F1790" s="30"/>
      <c r="G1790" s="30"/>
      <c r="H1790" s="30"/>
      <c r="I1790" s="45"/>
    </row>
    <row r="1791">
      <c r="B1791" s="40"/>
      <c r="C1791" s="3" t="s">
        <v>1330</v>
      </c>
      <c r="I1791" s="44"/>
    </row>
    <row r="1792">
      <c r="B1792" s="40"/>
      <c r="I1792" s="44"/>
    </row>
    <row r="1793">
      <c r="B1793" s="40"/>
      <c r="C1793" s="7" t="s">
        <v>49</v>
      </c>
      <c r="I1793" s="44"/>
    </row>
    <row r="1794">
      <c r="B1794" s="42"/>
      <c r="C1794" s="38"/>
      <c r="D1794" s="38"/>
      <c r="E1794" s="38"/>
      <c r="F1794" s="38"/>
      <c r="G1794" s="38"/>
      <c r="H1794" s="38"/>
      <c r="I1794" s="46"/>
    </row>
    <row r="1795"/>
    <row r="1796">
      <c r="B1796" s="4" t="s">
        <v>73</v>
      </c>
    </row>
    <row r="1797" ht="19.947476196289063" customHeight="1">
      <c r="B1797" s="53" t="s">
        <v>1386</v>
      </c>
      <c r="C1797" s="36" t="s">
        <v>1359</v>
      </c>
      <c r="D1797" s="37"/>
      <c r="E1797" s="37"/>
      <c r="F1797" s="37"/>
      <c r="G1797" s="37"/>
      <c r="H1797" s="37"/>
      <c r="I1797" s="43"/>
    </row>
    <row r="1798" ht="19.947476196289063" customHeight="1">
      <c r="B1798" s="55" t="s">
        <v>1387</v>
      </c>
      <c r="C1798" s="51" t="s">
        <v>1361</v>
      </c>
      <c r="D1798" s="52"/>
      <c r="E1798" s="38"/>
      <c r="F1798" s="38"/>
      <c r="G1798" s="38"/>
      <c r="H1798" s="38"/>
      <c r="I1798" s="46"/>
    </row>
    <row r="1799"/>
    <row r="1800">
      <c r="B1800" s="4" t="s">
        <v>76</v>
      </c>
    </row>
    <row r="1801" ht="19.947476196289063" customHeight="1">
      <c r="B1801" s="53" t="s">
        <v>1388</v>
      </c>
      <c r="C1801" s="36" t="s">
        <v>1363</v>
      </c>
      <c r="D1801" s="37"/>
      <c r="E1801" s="37"/>
      <c r="F1801" s="37"/>
      <c r="G1801" s="37"/>
      <c r="H1801" s="37"/>
      <c r="I1801" s="43"/>
    </row>
    <row r="1802" ht="19.947476196289063" customHeight="1">
      <c r="B1802" s="54" t="s">
        <v>1389</v>
      </c>
      <c r="C1802" s="31" t="s">
        <v>1365</v>
      </c>
      <c r="D1802" s="30"/>
      <c r="I1802" s="44"/>
    </row>
    <row r="1803" ht="92.2781982421875" customHeight="1">
      <c r="B1803" s="54" t="s">
        <v>1390</v>
      </c>
      <c r="C1803" s="31" t="s">
        <v>1391</v>
      </c>
      <c r="D1803" s="30"/>
      <c r="I1803" s="44"/>
    </row>
    <row r="1804" ht="19.947476196289063" customHeight="1">
      <c r="B1804" s="54" t="s">
        <v>1392</v>
      </c>
      <c r="C1804" s="31" t="s">
        <v>1369</v>
      </c>
      <c r="D1804" s="30"/>
      <c r="I1804" s="44"/>
    </row>
    <row r="1805" ht="19.947476196289063" customHeight="1">
      <c r="B1805" s="55" t="s">
        <v>1393</v>
      </c>
      <c r="C1805" s="51" t="s">
        <v>1394</v>
      </c>
      <c r="D1805" s="52"/>
      <c r="E1805" s="38"/>
      <c r="F1805" s="38"/>
      <c r="G1805" s="38"/>
      <c r="H1805" s="38"/>
      <c r="I1805" s="46"/>
    </row>
    <row r="1806"/>
    <row r="1807"/>
    <row r="1808"/>
    <row r="1809" ht="63.34591064453125" customHeight="1">
      <c r="A1809" s="9" t="s">
        <v>22</v>
      </c>
    </row>
    <row r="1810">
      <c r="A1810" s="28" t="s">
        <v>1395</v>
      </c>
      <c r="B1810" s="4" t="s">
        <v>43</v>
      </c>
    </row>
    <row r="1811" ht="19.947476196289063" customHeight="1">
      <c r="B1811" s="39" t="s">
        <v>1295</v>
      </c>
      <c r="C1811" s="56" t="s">
        <v>67</v>
      </c>
      <c r="D1811" s="36" t="s">
        <v>1396</v>
      </c>
      <c r="E1811" s="37"/>
      <c r="F1811" s="37"/>
      <c r="G1811" s="37"/>
      <c r="H1811" s="37"/>
      <c r="I1811" s="43"/>
    </row>
    <row r="1812">
      <c r="B1812" s="40"/>
      <c r="I1812" s="44"/>
    </row>
    <row r="1813">
      <c r="B1813" s="40"/>
      <c r="C1813" s="7" t="s">
        <v>49</v>
      </c>
      <c r="I1813" s="44"/>
    </row>
    <row r="1814">
      <c r="B1814" s="40"/>
      <c r="I1814" s="44"/>
    </row>
    <row r="1815" ht="34.413623046875" customHeight="1">
      <c r="B1815" s="41" t="s">
        <v>1397</v>
      </c>
      <c r="C1815" s="33" t="s">
        <v>257</v>
      </c>
      <c r="D1815" s="31" t="s">
        <v>1398</v>
      </c>
      <c r="E1815" s="30"/>
      <c r="F1815" s="30"/>
      <c r="G1815" s="30"/>
      <c r="H1815" s="30"/>
      <c r="I1815" s="45"/>
    </row>
    <row r="1816">
      <c r="B1816" s="40"/>
      <c r="C1816" s="3" t="s">
        <v>259</v>
      </c>
      <c r="I1816" s="44"/>
    </row>
    <row r="1817">
      <c r="B1817" s="40"/>
      <c r="I1817" s="44"/>
    </row>
    <row r="1818">
      <c r="B1818" s="40"/>
      <c r="C1818" s="7" t="s">
        <v>49</v>
      </c>
      <c r="I1818" s="44"/>
    </row>
    <row r="1819">
      <c r="B1819" s="40"/>
      <c r="I1819" s="44"/>
    </row>
    <row r="1820" ht="34.413623046875" customHeight="1">
      <c r="B1820" s="41" t="s">
        <v>1399</v>
      </c>
      <c r="C1820" s="33" t="s">
        <v>257</v>
      </c>
      <c r="D1820" s="31" t="s">
        <v>1400</v>
      </c>
      <c r="E1820" s="30"/>
      <c r="F1820" s="30"/>
      <c r="G1820" s="30"/>
      <c r="H1820" s="30"/>
      <c r="I1820" s="45"/>
    </row>
    <row r="1821">
      <c r="B1821" s="40"/>
      <c r="C1821" s="3" t="s">
        <v>259</v>
      </c>
      <c r="I1821" s="44"/>
    </row>
    <row r="1822">
      <c r="B1822" s="40"/>
      <c r="I1822" s="44"/>
    </row>
    <row r="1823">
      <c r="B1823" s="40"/>
      <c r="C1823" s="7" t="s">
        <v>49</v>
      </c>
      <c r="I1823" s="44"/>
    </row>
    <row r="1824">
      <c r="B1824" s="40"/>
      <c r="I1824" s="44"/>
    </row>
    <row r="1825" ht="34.413623046875" customHeight="1">
      <c r="B1825" s="41" t="s">
        <v>1401</v>
      </c>
      <c r="C1825" s="33" t="s">
        <v>257</v>
      </c>
      <c r="D1825" s="31" t="s">
        <v>1402</v>
      </c>
      <c r="E1825" s="30"/>
      <c r="F1825" s="30"/>
      <c r="G1825" s="30"/>
      <c r="H1825" s="30"/>
      <c r="I1825" s="45"/>
    </row>
    <row r="1826">
      <c r="B1826" s="40"/>
      <c r="C1826" s="3" t="s">
        <v>259</v>
      </c>
      <c r="I1826" s="44"/>
    </row>
    <row r="1827">
      <c r="B1827" s="40"/>
      <c r="I1827" s="44"/>
    </row>
    <row r="1828">
      <c r="B1828" s="40"/>
      <c r="C1828" s="7" t="s">
        <v>49</v>
      </c>
      <c r="I1828" s="44"/>
    </row>
    <row r="1829">
      <c r="B1829" s="40"/>
      <c r="I1829" s="44"/>
    </row>
    <row r="1830" ht="34.413623046875" customHeight="1">
      <c r="B1830" s="41" t="s">
        <v>1403</v>
      </c>
      <c r="C1830" s="33" t="s">
        <v>257</v>
      </c>
      <c r="D1830" s="31" t="s">
        <v>1404</v>
      </c>
      <c r="E1830" s="30"/>
      <c r="F1830" s="30"/>
      <c r="G1830" s="30"/>
      <c r="H1830" s="30"/>
      <c r="I1830" s="45"/>
    </row>
    <row r="1831">
      <c r="B1831" s="40"/>
      <c r="C1831" s="3" t="s">
        <v>259</v>
      </c>
      <c r="I1831" s="44"/>
    </row>
    <row r="1832">
      <c r="B1832" s="40"/>
      <c r="I1832" s="44"/>
    </row>
    <row r="1833">
      <c r="B1833" s="40"/>
      <c r="C1833" s="7" t="s">
        <v>49</v>
      </c>
      <c r="I1833" s="44"/>
    </row>
    <row r="1834">
      <c r="B1834" s="40"/>
      <c r="I1834" s="44"/>
    </row>
    <row r="1835" ht="19.947476196289063" customHeight="1">
      <c r="B1835" s="41" t="s">
        <v>1405</v>
      </c>
      <c r="C1835" s="33" t="s">
        <v>257</v>
      </c>
      <c r="D1835" s="31" t="s">
        <v>1406</v>
      </c>
      <c r="E1835" s="30"/>
      <c r="F1835" s="30"/>
      <c r="G1835" s="30"/>
      <c r="H1835" s="30"/>
      <c r="I1835" s="45"/>
    </row>
    <row r="1836">
      <c r="B1836" s="40"/>
      <c r="C1836" s="3" t="s">
        <v>259</v>
      </c>
      <c r="I1836" s="44"/>
    </row>
    <row r="1837">
      <c r="B1837" s="40"/>
      <c r="I1837" s="44"/>
    </row>
    <row r="1838">
      <c r="B1838" s="40"/>
      <c r="C1838" s="7" t="s">
        <v>49</v>
      </c>
      <c r="I1838" s="44"/>
    </row>
    <row r="1839">
      <c r="B1839" s="40"/>
      <c r="I1839" s="44"/>
    </row>
    <row r="1840" ht="34.413623046875" customHeight="1">
      <c r="B1840" s="41" t="s">
        <v>1407</v>
      </c>
      <c r="C1840" s="33" t="s">
        <v>257</v>
      </c>
      <c r="D1840" s="31" t="s">
        <v>1408</v>
      </c>
      <c r="E1840" s="30"/>
      <c r="F1840" s="30"/>
      <c r="G1840" s="30"/>
      <c r="H1840" s="30"/>
      <c r="I1840" s="45"/>
    </row>
    <row r="1841">
      <c r="B1841" s="40"/>
      <c r="C1841" s="3" t="s">
        <v>259</v>
      </c>
      <c r="I1841" s="44"/>
    </row>
    <row r="1842">
      <c r="B1842" s="40"/>
      <c r="I1842" s="44"/>
    </row>
    <row r="1843">
      <c r="B1843" s="40"/>
      <c r="C1843" s="7" t="s">
        <v>49</v>
      </c>
      <c r="I1843" s="44"/>
    </row>
    <row r="1844">
      <c r="B1844" s="40"/>
      <c r="I1844" s="44"/>
    </row>
    <row r="1845" ht="19.947476196289063" customHeight="1">
      <c r="B1845" s="41" t="s">
        <v>482</v>
      </c>
      <c r="C1845" s="33" t="s">
        <v>257</v>
      </c>
      <c r="D1845" s="31" t="s">
        <v>1409</v>
      </c>
      <c r="E1845" s="30"/>
      <c r="F1845" s="30"/>
      <c r="G1845" s="30"/>
      <c r="H1845" s="30"/>
      <c r="I1845" s="45"/>
    </row>
    <row r="1846">
      <c r="B1846" s="40"/>
      <c r="C1846" s="3" t="s">
        <v>259</v>
      </c>
      <c r="I1846" s="44"/>
    </row>
    <row r="1847">
      <c r="B1847" s="40"/>
      <c r="I1847" s="44"/>
    </row>
    <row r="1848">
      <c r="B1848" s="40"/>
      <c r="C1848" s="7" t="s">
        <v>49</v>
      </c>
      <c r="I1848" s="44"/>
    </row>
    <row r="1849">
      <c r="B1849" s="40"/>
      <c r="I1849" s="44"/>
    </row>
    <row r="1850" ht="106.7443359375" customHeight="1">
      <c r="B1850" s="41" t="s">
        <v>1410</v>
      </c>
      <c r="C1850" s="33" t="s">
        <v>257</v>
      </c>
      <c r="D1850" s="31" t="s">
        <v>1411</v>
      </c>
      <c r="E1850" s="30"/>
      <c r="F1850" s="30"/>
      <c r="G1850" s="30"/>
      <c r="H1850" s="30"/>
      <c r="I1850" s="45"/>
    </row>
    <row r="1851">
      <c r="B1851" s="40"/>
      <c r="C1851" s="3" t="s">
        <v>259</v>
      </c>
      <c r="I1851" s="44"/>
    </row>
    <row r="1852">
      <c r="B1852" s="40"/>
      <c r="I1852" s="44"/>
    </row>
    <row r="1853">
      <c r="B1853" s="40"/>
      <c r="C1853" s="7" t="s">
        <v>49</v>
      </c>
      <c r="I1853" s="44"/>
    </row>
    <row r="1854">
      <c r="B1854" s="40"/>
      <c r="I1854" s="44"/>
    </row>
    <row r="1855" ht="63.34591064453125" customHeight="1">
      <c r="B1855" s="41" t="s">
        <v>1412</v>
      </c>
      <c r="C1855" s="33" t="s">
        <v>257</v>
      </c>
      <c r="D1855" s="31" t="s">
        <v>1413</v>
      </c>
      <c r="E1855" s="30"/>
      <c r="F1855" s="30"/>
      <c r="G1855" s="30"/>
      <c r="H1855" s="30"/>
      <c r="I1855" s="45"/>
    </row>
    <row r="1856">
      <c r="B1856" s="40"/>
      <c r="C1856" s="3" t="s">
        <v>259</v>
      </c>
      <c r="I1856" s="44"/>
    </row>
    <row r="1857">
      <c r="B1857" s="40"/>
      <c r="I1857" s="44"/>
    </row>
    <row r="1858">
      <c r="B1858" s="40"/>
      <c r="C1858" s="7" t="s">
        <v>49</v>
      </c>
      <c r="I1858" s="44"/>
    </row>
    <row r="1859">
      <c r="B1859" s="42"/>
      <c r="C1859" s="38"/>
      <c r="D1859" s="38"/>
      <c r="E1859" s="38"/>
      <c r="F1859" s="38"/>
      <c r="G1859" s="38"/>
      <c r="H1859" s="38"/>
      <c r="I1859" s="46"/>
    </row>
    <row r="1860"/>
    <row r="1861">
      <c r="B1861" s="4" t="s">
        <v>76</v>
      </c>
    </row>
    <row r="1862" ht="19.947476196289063" customHeight="1">
      <c r="B1862" s="53" t="s">
        <v>1414</v>
      </c>
      <c r="C1862" s="36" t="s">
        <v>1415</v>
      </c>
      <c r="D1862" s="37"/>
      <c r="E1862" s="37"/>
      <c r="F1862" s="37"/>
      <c r="G1862" s="37"/>
      <c r="H1862" s="37"/>
      <c r="I1862" s="43"/>
    </row>
    <row r="1863" ht="19.947476196289063" customHeight="1">
      <c r="B1863" s="54" t="s">
        <v>1416</v>
      </c>
      <c r="C1863" s="31" t="s">
        <v>1417</v>
      </c>
      <c r="D1863" s="30"/>
      <c r="I1863" s="44"/>
    </row>
    <row r="1864" ht="19.947476196289063" customHeight="1">
      <c r="B1864" s="54" t="s">
        <v>1418</v>
      </c>
      <c r="C1864" s="31" t="s">
        <v>1419</v>
      </c>
      <c r="D1864" s="30"/>
      <c r="I1864" s="44"/>
    </row>
    <row r="1865" ht="19.947476196289063" customHeight="1">
      <c r="B1865" s="54" t="s">
        <v>1420</v>
      </c>
      <c r="C1865" s="31" t="s">
        <v>1363</v>
      </c>
      <c r="D1865" s="30"/>
      <c r="I1865" s="44"/>
    </row>
    <row r="1866" ht="19.947476196289063" customHeight="1">
      <c r="B1866" s="54" t="s">
        <v>1421</v>
      </c>
      <c r="C1866" s="31" t="s">
        <v>1365</v>
      </c>
      <c r="D1866" s="30"/>
      <c r="I1866" s="44"/>
    </row>
    <row r="1867" ht="19.947476196289063" customHeight="1">
      <c r="B1867" s="55" t="s">
        <v>1422</v>
      </c>
      <c r="C1867" s="51" t="s">
        <v>1369</v>
      </c>
      <c r="D1867" s="52"/>
      <c r="E1867" s="38"/>
      <c r="F1867" s="38"/>
      <c r="G1867" s="38"/>
      <c r="H1867" s="38"/>
      <c r="I1867" s="46"/>
    </row>
    <row r="1868"/>
    <row r="1869"/>
    <row r="1870"/>
    <row r="1871" ht="77.81205444335937" customHeight="1">
      <c r="A1871" s="9" t="s">
        <v>23</v>
      </c>
    </row>
    <row r="1872">
      <c r="A1872" s="28" t="s">
        <v>1423</v>
      </c>
      <c r="B1872" s="4" t="s">
        <v>43</v>
      </c>
    </row>
    <row r="1873" ht="34.413623046875" customHeight="1">
      <c r="B1873" s="39" t="s">
        <v>1424</v>
      </c>
      <c r="C1873" s="56" t="s">
        <v>67</v>
      </c>
      <c r="D1873" s="36" t="s">
        <v>1425</v>
      </c>
      <c r="E1873" s="37"/>
      <c r="F1873" s="37"/>
      <c r="G1873" s="37"/>
      <c r="H1873" s="37"/>
      <c r="I1873" s="43"/>
    </row>
    <row r="1874">
      <c r="B1874" s="40"/>
      <c r="I1874" s="44"/>
    </row>
    <row r="1875">
      <c r="B1875" s="40"/>
      <c r="C1875" s="7" t="s">
        <v>49</v>
      </c>
      <c r="I1875" s="44"/>
    </row>
    <row r="1876">
      <c r="B1876" s="40"/>
      <c r="I1876" s="44"/>
    </row>
    <row r="1877" ht="63.34591064453125" customHeight="1">
      <c r="B1877" s="41" t="s">
        <v>1426</v>
      </c>
      <c r="C1877" s="33" t="s">
        <v>67</v>
      </c>
      <c r="D1877" s="31" t="s">
        <v>1427</v>
      </c>
      <c r="E1877" s="30"/>
      <c r="F1877" s="30"/>
      <c r="G1877" s="30"/>
      <c r="H1877" s="30"/>
      <c r="I1877" s="45"/>
    </row>
    <row r="1878">
      <c r="B1878" s="40"/>
      <c r="I1878" s="44"/>
    </row>
    <row r="1879">
      <c r="B1879" s="40"/>
      <c r="C1879" s="34" t="s">
        <v>54</v>
      </c>
      <c r="I1879" s="44"/>
    </row>
    <row r="1880">
      <c r="B1880" s="40"/>
      <c r="I1880" s="44"/>
    </row>
    <row r="1881" ht="19.947476196289063" customHeight="1">
      <c r="B1881" s="41" t="s">
        <v>1428</v>
      </c>
      <c r="C1881" s="32" t="s">
        <v>45</v>
      </c>
      <c r="D1881" s="31" t="s">
        <v>1429</v>
      </c>
      <c r="E1881" s="30"/>
      <c r="F1881" s="30"/>
      <c r="G1881" s="30"/>
      <c r="H1881" s="30"/>
      <c r="I1881" s="45"/>
    </row>
    <row r="1882" ht="19.947476196289063" customHeight="1">
      <c r="B1882" s="40"/>
      <c r="C1882" s="3" t="s">
        <v>1430</v>
      </c>
      <c r="D1882" s="9" t="s">
        <v>1431</v>
      </c>
      <c r="I1882" s="44"/>
    </row>
    <row r="1883" ht="19.947476196289063" customHeight="1">
      <c r="B1883" s="40"/>
      <c r="C1883" s="3" t="s">
        <v>1432</v>
      </c>
      <c r="D1883" s="9" t="s">
        <v>1433</v>
      </c>
      <c r="I1883" s="44"/>
    </row>
    <row r="1884" ht="19.947476196289063" customHeight="1">
      <c r="B1884" s="40"/>
      <c r="C1884" s="3" t="s">
        <v>1434</v>
      </c>
      <c r="D1884" s="9" t="s">
        <v>1435</v>
      </c>
      <c r="I1884" s="44"/>
    </row>
    <row r="1885" ht="19.947476196289063" customHeight="1">
      <c r="B1885" s="40"/>
      <c r="C1885" s="3" t="s">
        <v>1436</v>
      </c>
      <c r="D1885" s="9" t="s">
        <v>1437</v>
      </c>
      <c r="I1885" s="44"/>
    </row>
    <row r="1886" ht="19.947476196289063" customHeight="1">
      <c r="B1886" s="40"/>
      <c r="C1886" s="3" t="s">
        <v>1438</v>
      </c>
      <c r="D1886" s="9" t="s">
        <v>1439</v>
      </c>
      <c r="I1886" s="44"/>
    </row>
    <row r="1887" ht="19.947476196289063" customHeight="1">
      <c r="B1887" s="40"/>
      <c r="C1887" s="3" t="s">
        <v>1440</v>
      </c>
      <c r="D1887" s="9" t="s">
        <v>1441</v>
      </c>
      <c r="I1887" s="44"/>
    </row>
    <row r="1888" ht="19.947476196289063" customHeight="1">
      <c r="B1888" s="40"/>
      <c r="C1888" s="3" t="s">
        <v>1442</v>
      </c>
      <c r="D1888" s="9" t="s">
        <v>1443</v>
      </c>
      <c r="I1888" s="44"/>
    </row>
    <row r="1889" ht="19.947476196289063" customHeight="1">
      <c r="B1889" s="40"/>
      <c r="C1889" s="3" t="s">
        <v>1444</v>
      </c>
      <c r="D1889" s="9" t="s">
        <v>1445</v>
      </c>
      <c r="I1889" s="44"/>
    </row>
    <row r="1890">
      <c r="B1890" s="40"/>
      <c r="I1890" s="44"/>
    </row>
    <row r="1891">
      <c r="B1891" s="40"/>
      <c r="C1891" s="34" t="s">
        <v>54</v>
      </c>
      <c r="I1891" s="44"/>
    </row>
    <row r="1892">
      <c r="B1892" s="40"/>
      <c r="I1892" s="44"/>
    </row>
    <row r="1893" ht="34.413623046875" customHeight="1">
      <c r="B1893" s="41" t="s">
        <v>1292</v>
      </c>
      <c r="C1893" s="33" t="s">
        <v>63</v>
      </c>
      <c r="D1893" s="31" t="s">
        <v>1446</v>
      </c>
      <c r="E1893" s="30"/>
      <c r="F1893" s="30"/>
      <c r="G1893" s="30"/>
      <c r="H1893" s="30"/>
      <c r="I1893" s="45"/>
    </row>
    <row r="1894">
      <c r="B1894" s="40"/>
      <c r="C1894" s="3" t="s">
        <v>419</v>
      </c>
      <c r="I1894" s="44"/>
    </row>
    <row r="1895">
      <c r="B1895" s="40"/>
      <c r="I1895" s="44"/>
    </row>
    <row r="1896">
      <c r="B1896" s="40"/>
      <c r="C1896" s="7" t="s">
        <v>49</v>
      </c>
      <c r="I1896" s="44"/>
    </row>
    <row r="1897">
      <c r="B1897" s="42"/>
      <c r="C1897" s="38"/>
      <c r="D1897" s="38"/>
      <c r="E1897" s="38"/>
      <c r="F1897" s="38"/>
      <c r="G1897" s="38"/>
      <c r="H1897" s="38"/>
      <c r="I1897" s="46"/>
    </row>
    <row r="1898"/>
    <row r="1899">
      <c r="B1899" s="4" t="s">
        <v>73</v>
      </c>
    </row>
    <row r="1900" ht="34.413623046875" customHeight="1">
      <c r="B1900" s="49" t="s">
        <v>1447</v>
      </c>
      <c r="C1900" s="47" t="s">
        <v>1448</v>
      </c>
      <c r="D1900" s="48"/>
      <c r="E1900" s="48"/>
      <c r="F1900" s="48"/>
      <c r="G1900" s="48"/>
      <c r="H1900" s="48"/>
      <c r="I1900" s="50"/>
    </row>
    <row r="1901"/>
    <row r="1902">
      <c r="B1902" s="4" t="s">
        <v>76</v>
      </c>
    </row>
    <row r="1903" ht="19.947476196289063" customHeight="1">
      <c r="B1903" s="53" t="s">
        <v>1449</v>
      </c>
      <c r="C1903" s="36" t="s">
        <v>1450</v>
      </c>
      <c r="D1903" s="37"/>
      <c r="E1903" s="37"/>
      <c r="F1903" s="37"/>
      <c r="G1903" s="37"/>
      <c r="H1903" s="37"/>
      <c r="I1903" s="43"/>
    </row>
    <row r="1904" ht="19.947476196289063" customHeight="1">
      <c r="B1904" s="54" t="s">
        <v>1451</v>
      </c>
      <c r="C1904" s="31" t="s">
        <v>1452</v>
      </c>
      <c r="D1904" s="30"/>
      <c r="I1904" s="44"/>
    </row>
    <row r="1905" ht="19.947476196289063" customHeight="1">
      <c r="B1905" s="54" t="s">
        <v>1453</v>
      </c>
      <c r="C1905" s="31" t="s">
        <v>1454</v>
      </c>
      <c r="D1905" s="30"/>
      <c r="I1905" s="44"/>
    </row>
    <row r="1906" ht="48.879766845703124" customHeight="1">
      <c r="B1906" s="54" t="s">
        <v>1455</v>
      </c>
      <c r="C1906" s="31" t="s">
        <v>1456</v>
      </c>
      <c r="D1906" s="30"/>
      <c r="I1906" s="44"/>
    </row>
    <row r="1907" ht="150.1427734375" customHeight="1">
      <c r="B1907" s="54" t="s">
        <v>1457</v>
      </c>
      <c r="C1907" s="31" t="s">
        <v>1458</v>
      </c>
      <c r="D1907" s="30"/>
      <c r="I1907" s="44"/>
    </row>
    <row r="1908" ht="19.947476196289063" customHeight="1">
      <c r="B1908" s="54" t="s">
        <v>1459</v>
      </c>
      <c r="C1908" s="31" t="s">
        <v>1460</v>
      </c>
      <c r="D1908" s="30"/>
      <c r="I1908" s="44"/>
    </row>
    <row r="1909" ht="19.947476196289063" customHeight="1">
      <c r="B1909" s="54" t="s">
        <v>1461</v>
      </c>
      <c r="C1909" s="31" t="s">
        <v>1462</v>
      </c>
      <c r="D1909" s="30"/>
      <c r="I1909" s="44"/>
    </row>
    <row r="1910" ht="19.947476196289063" customHeight="1">
      <c r="B1910" s="55" t="s">
        <v>1463</v>
      </c>
      <c r="C1910" s="51" t="s">
        <v>1464</v>
      </c>
      <c r="D1910" s="52"/>
      <c r="E1910" s="38"/>
      <c r="F1910" s="38"/>
      <c r="G1910" s="38"/>
      <c r="H1910" s="38"/>
      <c r="I1910" s="46"/>
    </row>
    <row r="1911"/>
    <row r="1912"/>
    <row r="1913"/>
    <row r="1914" ht="106.7443359375" customHeight="1">
      <c r="A1914" s="9" t="s">
        <v>24</v>
      </c>
    </row>
    <row r="1915">
      <c r="A1915" s="28" t="s">
        <v>1465</v>
      </c>
      <c r="B1915" s="4" t="s">
        <v>43</v>
      </c>
    </row>
    <row r="1916" ht="34.413623046875" customHeight="1">
      <c r="B1916" s="39" t="s">
        <v>1466</v>
      </c>
      <c r="C1916" s="56" t="s">
        <v>257</v>
      </c>
      <c r="D1916" s="36" t="s">
        <v>1467</v>
      </c>
      <c r="E1916" s="37"/>
      <c r="F1916" s="37"/>
      <c r="G1916" s="37"/>
      <c r="H1916" s="37"/>
      <c r="I1916" s="43"/>
    </row>
    <row r="1917">
      <c r="B1917" s="40"/>
      <c r="C1917" s="3" t="s">
        <v>259</v>
      </c>
      <c r="I1917" s="44"/>
    </row>
    <row r="1918">
      <c r="B1918" s="40"/>
      <c r="I1918" s="44"/>
    </row>
    <row r="1919">
      <c r="B1919" s="40"/>
      <c r="C1919" s="7" t="s">
        <v>49</v>
      </c>
      <c r="I1919" s="44"/>
    </row>
    <row r="1920">
      <c r="B1920" s="40"/>
      <c r="I1920" s="44"/>
    </row>
    <row r="1921" ht="34.413623046875" customHeight="1">
      <c r="B1921" s="41" t="s">
        <v>1468</v>
      </c>
      <c r="C1921" s="33" t="s">
        <v>63</v>
      </c>
      <c r="D1921" s="31" t="s">
        <v>1469</v>
      </c>
      <c r="E1921" s="30"/>
      <c r="F1921" s="30"/>
      <c r="G1921" s="30"/>
      <c r="H1921" s="30"/>
      <c r="I1921" s="45"/>
    </row>
    <row r="1922">
      <c r="B1922" s="40"/>
      <c r="C1922" s="3" t="s">
        <v>419</v>
      </c>
      <c r="I1922" s="44"/>
    </row>
    <row r="1923">
      <c r="B1923" s="40"/>
      <c r="I1923" s="44"/>
    </row>
    <row r="1924">
      <c r="B1924" s="40"/>
      <c r="C1924" s="7" t="s">
        <v>49</v>
      </c>
      <c r="I1924" s="44"/>
    </row>
    <row r="1925">
      <c r="B1925" s="42"/>
      <c r="C1925" s="38"/>
      <c r="D1925" s="38"/>
      <c r="E1925" s="38"/>
      <c r="F1925" s="38"/>
      <c r="G1925" s="38"/>
      <c r="H1925" s="38"/>
      <c r="I1925" s="46"/>
    </row>
    <row r="1926"/>
    <row r="1927">
      <c r="B1927" s="4" t="s">
        <v>73</v>
      </c>
    </row>
    <row r="1928" ht="34.413623046875" customHeight="1">
      <c r="B1928" s="49" t="s">
        <v>1470</v>
      </c>
      <c r="C1928" s="47" t="s">
        <v>1471</v>
      </c>
      <c r="D1928" s="48"/>
      <c r="E1928" s="48"/>
      <c r="F1928" s="48"/>
      <c r="G1928" s="48"/>
      <c r="H1928" s="48"/>
      <c r="I1928" s="50"/>
    </row>
    <row r="1929"/>
    <row r="1930">
      <c r="B1930" s="4" t="s">
        <v>76</v>
      </c>
    </row>
    <row r="1931" ht="48.879766845703124" customHeight="1">
      <c r="B1931" s="53" t="s">
        <v>1472</v>
      </c>
      <c r="C1931" s="36" t="s">
        <v>1473</v>
      </c>
      <c r="D1931" s="37"/>
      <c r="E1931" s="37"/>
      <c r="F1931" s="37"/>
      <c r="G1931" s="37"/>
      <c r="H1931" s="37"/>
      <c r="I1931" s="43"/>
    </row>
    <row r="1932" ht="19.947476196289063" customHeight="1">
      <c r="B1932" s="54" t="s">
        <v>1474</v>
      </c>
      <c r="C1932" s="31" t="s">
        <v>1475</v>
      </c>
      <c r="D1932" s="30"/>
      <c r="I1932" s="44"/>
    </row>
    <row r="1933" ht="19.947476196289063" customHeight="1">
      <c r="B1933" s="55" t="s">
        <v>1476</v>
      </c>
      <c r="C1933" s="51" t="s">
        <v>1477</v>
      </c>
      <c r="D1933" s="52"/>
      <c r="E1933" s="38"/>
      <c r="F1933" s="38"/>
      <c r="G1933" s="38"/>
      <c r="H1933" s="38"/>
      <c r="I1933" s="46"/>
    </row>
    <row r="1934"/>
    <row r="1935"/>
    <row r="1936"/>
    <row r="1937" ht="19.947476196289063" customHeight="1">
      <c r="A1937" s="9" t="s">
        <v>25</v>
      </c>
    </row>
    <row r="1938">
      <c r="A1938" s="28" t="s">
        <v>1478</v>
      </c>
      <c r="B1938" s="4" t="s">
        <v>43</v>
      </c>
    </row>
    <row r="1939" ht="19.947476196289063" customHeight="1">
      <c r="B1939" s="39" t="s">
        <v>1295</v>
      </c>
      <c r="C1939" s="56" t="s">
        <v>67</v>
      </c>
      <c r="D1939" s="36" t="s">
        <v>1479</v>
      </c>
      <c r="E1939" s="37"/>
      <c r="F1939" s="37"/>
      <c r="G1939" s="37"/>
      <c r="H1939" s="37"/>
      <c r="I1939" s="43"/>
    </row>
    <row r="1940">
      <c r="B1940" s="40"/>
      <c r="I1940" s="44"/>
    </row>
    <row r="1941">
      <c r="B1941" s="40"/>
      <c r="C1941" s="7" t="s">
        <v>49</v>
      </c>
      <c r="I1941" s="44"/>
    </row>
    <row r="1942">
      <c r="B1942" s="40"/>
      <c r="I1942" s="44"/>
    </row>
    <row r="1943" ht="19.947476196289063" customHeight="1">
      <c r="B1943" s="41" t="s">
        <v>1320</v>
      </c>
      <c r="C1943" s="32" t="s">
        <v>45</v>
      </c>
      <c r="D1943" s="31" t="s">
        <v>1480</v>
      </c>
      <c r="E1943" s="30"/>
      <c r="F1943" s="30"/>
      <c r="G1943" s="30"/>
      <c r="H1943" s="30"/>
      <c r="I1943" s="45"/>
    </row>
    <row r="1944" ht="19.947476196289063" customHeight="1">
      <c r="B1944" s="40"/>
      <c r="C1944" s="3" t="s">
        <v>1322</v>
      </c>
      <c r="D1944" s="9" t="s">
        <v>1323</v>
      </c>
      <c r="I1944" s="44"/>
    </row>
    <row r="1945" ht="19.947476196289063" customHeight="1">
      <c r="B1945" s="40"/>
      <c r="C1945" s="3" t="s">
        <v>1324</v>
      </c>
      <c r="D1945" s="9" t="s">
        <v>1325</v>
      </c>
      <c r="I1945" s="44"/>
    </row>
    <row r="1946" ht="19.947476196289063" customHeight="1">
      <c r="B1946" s="40"/>
      <c r="C1946" s="3" t="s">
        <v>1326</v>
      </c>
      <c r="D1946" s="9" t="s">
        <v>1327</v>
      </c>
      <c r="I1946" s="44"/>
    </row>
    <row r="1947">
      <c r="B1947" s="40"/>
      <c r="I1947" s="44"/>
    </row>
    <row r="1948">
      <c r="B1948" s="40"/>
      <c r="C1948" s="7" t="s">
        <v>49</v>
      </c>
      <c r="I1948" s="44"/>
    </row>
    <row r="1949">
      <c r="B1949" s="40"/>
      <c r="I1949" s="44"/>
    </row>
    <row r="1950" ht="48.879766845703124" customHeight="1">
      <c r="B1950" s="41" t="s">
        <v>1481</v>
      </c>
      <c r="C1950" s="33" t="s">
        <v>257</v>
      </c>
      <c r="D1950" s="31" t="s">
        <v>1482</v>
      </c>
      <c r="E1950" s="30"/>
      <c r="F1950" s="30"/>
      <c r="G1950" s="30"/>
      <c r="H1950" s="30"/>
      <c r="I1950" s="45"/>
    </row>
    <row r="1951">
      <c r="B1951" s="40"/>
      <c r="C1951" s="3" t="s">
        <v>259</v>
      </c>
      <c r="I1951" s="44"/>
    </row>
    <row r="1952">
      <c r="B1952" s="40"/>
      <c r="I1952" s="44"/>
    </row>
    <row r="1953">
      <c r="B1953" s="40"/>
      <c r="C1953" s="7" t="s">
        <v>49</v>
      </c>
      <c r="I1953" s="44"/>
    </row>
    <row r="1954">
      <c r="B1954" s="40"/>
      <c r="I1954" s="44"/>
    </row>
    <row r="1955" ht="19.947476196289063" customHeight="1">
      <c r="B1955" s="41" t="s">
        <v>1483</v>
      </c>
      <c r="C1955" s="33" t="s">
        <v>257</v>
      </c>
      <c r="D1955" s="31" t="s">
        <v>1484</v>
      </c>
      <c r="E1955" s="30"/>
      <c r="F1955" s="30"/>
      <c r="G1955" s="30"/>
      <c r="H1955" s="30"/>
      <c r="I1955" s="45"/>
    </row>
    <row r="1956">
      <c r="B1956" s="40"/>
      <c r="C1956" s="3" t="s">
        <v>259</v>
      </c>
      <c r="I1956" s="44"/>
    </row>
    <row r="1957">
      <c r="B1957" s="40"/>
      <c r="I1957" s="44"/>
    </row>
    <row r="1958">
      <c r="B1958" s="40"/>
      <c r="C1958" s="34" t="s">
        <v>54</v>
      </c>
      <c r="I1958" s="44"/>
    </row>
    <row r="1959">
      <c r="B1959" s="40"/>
      <c r="I1959" s="44"/>
    </row>
    <row r="1960" ht="48.879766845703124" customHeight="1">
      <c r="B1960" s="41" t="s">
        <v>1485</v>
      </c>
      <c r="C1960" s="33" t="s">
        <v>257</v>
      </c>
      <c r="D1960" s="31" t="s">
        <v>1486</v>
      </c>
      <c r="E1960" s="30"/>
      <c r="F1960" s="30"/>
      <c r="G1960" s="30"/>
      <c r="H1960" s="30"/>
      <c r="I1960" s="45"/>
    </row>
    <row r="1961">
      <c r="B1961" s="40"/>
      <c r="C1961" s="3" t="s">
        <v>259</v>
      </c>
      <c r="I1961" s="44"/>
    </row>
    <row r="1962">
      <c r="B1962" s="40"/>
      <c r="I1962" s="44"/>
    </row>
    <row r="1963">
      <c r="B1963" s="40"/>
      <c r="C1963" s="34" t="s">
        <v>54</v>
      </c>
      <c r="I1963" s="44"/>
    </row>
    <row r="1964">
      <c r="B1964" s="40"/>
      <c r="I1964" s="44"/>
    </row>
    <row r="1965" ht="19.947476196289063" customHeight="1">
      <c r="B1965" s="41" t="s">
        <v>1487</v>
      </c>
      <c r="C1965" s="32" t="s">
        <v>45</v>
      </c>
      <c r="D1965" s="31" t="s">
        <v>1488</v>
      </c>
      <c r="E1965" s="30"/>
      <c r="F1965" s="30"/>
      <c r="G1965" s="30"/>
      <c r="H1965" s="30"/>
      <c r="I1965" s="45"/>
    </row>
    <row r="1966" ht="19.947476196289063" customHeight="1">
      <c r="B1966" s="40"/>
      <c r="C1966" s="3" t="s">
        <v>1489</v>
      </c>
      <c r="D1966" s="9" t="s">
        <v>1490</v>
      </c>
      <c r="I1966" s="44"/>
    </row>
    <row r="1967" ht="19.947476196289063" customHeight="1">
      <c r="B1967" s="40"/>
      <c r="C1967" s="3" t="s">
        <v>266</v>
      </c>
      <c r="D1967" s="9" t="s">
        <v>598</v>
      </c>
      <c r="I1967" s="44"/>
    </row>
    <row r="1968" ht="19.947476196289063" customHeight="1">
      <c r="B1968" s="40"/>
      <c r="C1968" s="3" t="s">
        <v>1491</v>
      </c>
      <c r="D1968" s="9" t="s">
        <v>1492</v>
      </c>
      <c r="I1968" s="44"/>
    </row>
    <row r="1969" ht="19.947476196289063" customHeight="1">
      <c r="B1969" s="40"/>
      <c r="C1969" s="3" t="s">
        <v>1493</v>
      </c>
      <c r="D1969" s="9" t="s">
        <v>1494</v>
      </c>
      <c r="I1969" s="44"/>
    </row>
    <row r="1970">
      <c r="B1970" s="40"/>
      <c r="I1970" s="44"/>
    </row>
    <row r="1971">
      <c r="B1971" s="40"/>
      <c r="C1971" s="34" t="s">
        <v>54</v>
      </c>
      <c r="I1971" s="44"/>
    </row>
    <row r="1972">
      <c r="B1972" s="42"/>
      <c r="C1972" s="38"/>
      <c r="D1972" s="38"/>
      <c r="E1972" s="38"/>
      <c r="F1972" s="38"/>
      <c r="G1972" s="38"/>
      <c r="H1972" s="38"/>
      <c r="I1972" s="46"/>
    </row>
    <row r="1973"/>
    <row r="1974">
      <c r="B1974" s="4" t="s">
        <v>76</v>
      </c>
    </row>
    <row r="1975" ht="34.413623046875" customHeight="1">
      <c r="B1975" s="53" t="s">
        <v>1495</v>
      </c>
      <c r="C1975" s="36" t="s">
        <v>1496</v>
      </c>
      <c r="D1975" s="37"/>
      <c r="E1975" s="37"/>
      <c r="F1975" s="37"/>
      <c r="G1975" s="37"/>
      <c r="H1975" s="37"/>
      <c r="I1975" s="43"/>
    </row>
    <row r="1976" ht="19.947476196289063" customHeight="1">
      <c r="B1976" s="54" t="s">
        <v>1497</v>
      </c>
      <c r="C1976" s="31" t="s">
        <v>1498</v>
      </c>
      <c r="D1976" s="30"/>
      <c r="I1976" s="44"/>
    </row>
    <row r="1977" ht="19.947476196289063" customHeight="1">
      <c r="B1977" s="55" t="s">
        <v>1499</v>
      </c>
      <c r="C1977" s="51" t="s">
        <v>1500</v>
      </c>
      <c r="D1977" s="52"/>
      <c r="E1977" s="38"/>
      <c r="F1977" s="38"/>
      <c r="G1977" s="38"/>
      <c r="H1977" s="38"/>
      <c r="I1977" s="46"/>
    </row>
    <row r="1978"/>
    <row r="1979"/>
    <row r="1980"/>
    <row r="1981" ht="19.947476196289063" customHeight="1">
      <c r="A1981" s="9" t="s">
        <v>26</v>
      </c>
    </row>
    <row r="1982">
      <c r="A1982" s="28" t="s">
        <v>1501</v>
      </c>
      <c r="B1982" s="4" t="s">
        <v>43</v>
      </c>
      <c r="J1982" s="29" t="str">
        <f>HYPERLINK("#'Ändringshistorik'!C8", "Ändringshistorik: [17]")</f>
        <v>Ändringshistorik: [17]</v>
      </c>
    </row>
    <row r="1983" ht="19.947476196289063" customHeight="1">
      <c r="B1983" s="39" t="s">
        <v>1502</v>
      </c>
      <c r="C1983" s="35" t="s">
        <v>45</v>
      </c>
      <c r="D1983" s="36" t="s">
        <v>1503</v>
      </c>
      <c r="E1983" s="37"/>
      <c r="F1983" s="37"/>
      <c r="G1983" s="37"/>
      <c r="H1983" s="37"/>
      <c r="I1983" s="43"/>
    </row>
    <row r="1984" ht="19.947476196289063" customHeight="1">
      <c r="B1984" s="40"/>
      <c r="C1984" s="3" t="s">
        <v>814</v>
      </c>
      <c r="D1984" s="9" t="s">
        <v>1504</v>
      </c>
      <c r="I1984" s="44"/>
    </row>
    <row r="1985" ht="19.947476196289063" customHeight="1">
      <c r="B1985" s="40"/>
      <c r="C1985" s="3" t="s">
        <v>620</v>
      </c>
      <c r="D1985" s="9" t="s">
        <v>1505</v>
      </c>
      <c r="I1985" s="44"/>
    </row>
    <row r="1986" ht="19.947476196289063" customHeight="1">
      <c r="B1986" s="40"/>
      <c r="C1986" s="3" t="s">
        <v>622</v>
      </c>
      <c r="D1986" s="9" t="s">
        <v>1506</v>
      </c>
      <c r="I1986" s="44"/>
    </row>
    <row r="1987" ht="19.947476196289063" customHeight="1">
      <c r="B1987" s="40"/>
      <c r="C1987" s="3" t="s">
        <v>624</v>
      </c>
      <c r="D1987" s="9" t="s">
        <v>1507</v>
      </c>
      <c r="I1987" s="44"/>
    </row>
    <row r="1988" ht="19.947476196289063" customHeight="1">
      <c r="B1988" s="40"/>
      <c r="C1988" s="3" t="s">
        <v>626</v>
      </c>
      <c r="D1988" s="9" t="s">
        <v>1508</v>
      </c>
      <c r="I1988" s="44"/>
    </row>
    <row r="1989" ht="19.947476196289063" customHeight="1">
      <c r="B1989" s="40"/>
      <c r="C1989" s="3" t="s">
        <v>634</v>
      </c>
      <c r="D1989" s="9" t="s">
        <v>1509</v>
      </c>
      <c r="I1989" s="44"/>
    </row>
    <row r="1990" ht="19.947476196289063" customHeight="1">
      <c r="B1990" s="40"/>
      <c r="C1990" s="3" t="s">
        <v>643</v>
      </c>
      <c r="D1990" s="9" t="s">
        <v>1510</v>
      </c>
      <c r="I1990" s="44"/>
    </row>
    <row r="1991" ht="19.947476196289063" customHeight="1">
      <c r="B1991" s="40"/>
      <c r="C1991" s="3" t="s">
        <v>653</v>
      </c>
      <c r="D1991" s="9" t="s">
        <v>1511</v>
      </c>
      <c r="I1991" s="44"/>
    </row>
    <row r="1992" ht="19.947476196289063" customHeight="1">
      <c r="B1992" s="40"/>
      <c r="C1992" s="3" t="s">
        <v>655</v>
      </c>
      <c r="D1992" s="9" t="s">
        <v>1512</v>
      </c>
      <c r="I1992" s="44"/>
    </row>
    <row r="1993" ht="19.947476196289063" customHeight="1">
      <c r="B1993" s="40"/>
      <c r="C1993" s="3" t="s">
        <v>792</v>
      </c>
      <c r="D1993" s="9" t="s">
        <v>1513</v>
      </c>
      <c r="I1993" s="44"/>
    </row>
    <row r="1994" ht="19.947476196289063" customHeight="1">
      <c r="B1994" s="40"/>
      <c r="C1994" s="3" t="s">
        <v>1514</v>
      </c>
      <c r="D1994" s="9" t="s">
        <v>1515</v>
      </c>
      <c r="I1994" s="44"/>
    </row>
    <row r="1995">
      <c r="B1995" s="40"/>
      <c r="I1995" s="44"/>
    </row>
    <row r="1996">
      <c r="B1996" s="40"/>
      <c r="C1996" s="34" t="s">
        <v>54</v>
      </c>
      <c r="I1996" s="44"/>
    </row>
    <row r="1997">
      <c r="B1997" s="40"/>
      <c r="I1997" s="44"/>
    </row>
    <row r="1998" ht="19.947476196289063" customHeight="1">
      <c r="B1998" s="41" t="s">
        <v>1516</v>
      </c>
      <c r="C1998" s="33" t="str">
        <f>HYPERLINK("#'Json-dokumentation'!A2623", "Element av typen 'BPS'")</f>
        <v>Element av typen 'BPS'</v>
      </c>
      <c r="D1998" s="31" t="s">
        <v>1517</v>
      </c>
      <c r="E1998" s="30"/>
      <c r="F1998" s="30"/>
      <c r="G1998" s="30"/>
      <c r="H1998" s="30"/>
      <c r="I1998" s="45"/>
    </row>
    <row r="1999">
      <c r="B1999" s="40"/>
      <c r="C1999" s="34" t="s">
        <v>54</v>
      </c>
      <c r="I1999" s="44"/>
    </row>
    <row r="2000">
      <c r="B2000" s="40"/>
      <c r="I2000" s="44"/>
    </row>
    <row r="2001" ht="34.413623046875" customHeight="1">
      <c r="B2001" s="41" t="s">
        <v>1518</v>
      </c>
      <c r="C2001" s="33" t="str">
        <f>HYPERLINK("#'Json-dokumentation'!A2660", "Element av typen 'CPOT'")</f>
        <v>Element av typen 'CPOT'</v>
      </c>
      <c r="D2001" s="31" t="s">
        <v>1519</v>
      </c>
      <c r="E2001" s="30"/>
      <c r="F2001" s="30"/>
      <c r="G2001" s="30"/>
      <c r="H2001" s="30"/>
      <c r="I2001" s="45"/>
    </row>
    <row r="2002">
      <c r="B2002" s="40"/>
      <c r="C2002" s="34" t="s">
        <v>54</v>
      </c>
      <c r="I2002" s="44"/>
    </row>
    <row r="2003">
      <c r="B2003" s="40"/>
      <c r="I2003" s="44"/>
    </row>
    <row r="2004" ht="34.413623046875" customHeight="1">
      <c r="B2004" s="41" t="s">
        <v>1520</v>
      </c>
      <c r="C2004" s="33" t="s">
        <v>67</v>
      </c>
      <c r="D2004" s="31" t="s">
        <v>1521</v>
      </c>
      <c r="E2004" s="30"/>
      <c r="F2004" s="30"/>
      <c r="G2004" s="30"/>
      <c r="H2004" s="30"/>
      <c r="I2004" s="45"/>
    </row>
    <row r="2005">
      <c r="B2005" s="40"/>
      <c r="I2005" s="44"/>
    </row>
    <row r="2006">
      <c r="B2006" s="40"/>
      <c r="C2006" s="34" t="s">
        <v>54</v>
      </c>
      <c r="I2006" s="44"/>
    </row>
    <row r="2007">
      <c r="B2007" s="40"/>
      <c r="I2007" s="44"/>
    </row>
    <row r="2008" ht="19.947476196289063" customHeight="1">
      <c r="B2008" s="41" t="s">
        <v>1295</v>
      </c>
      <c r="C2008" s="33" t="s">
        <v>67</v>
      </c>
      <c r="D2008" s="31" t="s">
        <v>1522</v>
      </c>
      <c r="E2008" s="30"/>
      <c r="F2008" s="30"/>
      <c r="G2008" s="30"/>
      <c r="H2008" s="30"/>
      <c r="I2008" s="45"/>
    </row>
    <row r="2009">
      <c r="B2009" s="40"/>
      <c r="I2009" s="44"/>
    </row>
    <row r="2010">
      <c r="B2010" s="40"/>
      <c r="C2010" s="34" t="s">
        <v>54</v>
      </c>
      <c r="I2010" s="44"/>
    </row>
    <row r="2011">
      <c r="B2011" s="40"/>
      <c r="I2011" s="44"/>
    </row>
    <row r="2012" ht="19.947476196289063" customHeight="1">
      <c r="B2012" s="41" t="s">
        <v>1320</v>
      </c>
      <c r="C2012" s="32" t="s">
        <v>45</v>
      </c>
      <c r="D2012" s="31" t="s">
        <v>1523</v>
      </c>
      <c r="E2012" s="30"/>
      <c r="F2012" s="30"/>
      <c r="G2012" s="30"/>
      <c r="H2012" s="30"/>
      <c r="I2012" s="45"/>
    </row>
    <row r="2013" ht="19.947476196289063" customHeight="1">
      <c r="B2013" s="40"/>
      <c r="C2013" s="3" t="s">
        <v>1322</v>
      </c>
      <c r="D2013" s="9" t="s">
        <v>1323</v>
      </c>
      <c r="I2013" s="44"/>
    </row>
    <row r="2014" ht="19.947476196289063" customHeight="1">
      <c r="B2014" s="40"/>
      <c r="C2014" s="3" t="s">
        <v>1324</v>
      </c>
      <c r="D2014" s="9" t="s">
        <v>1325</v>
      </c>
      <c r="I2014" s="44"/>
    </row>
    <row r="2015" ht="19.947476196289063" customHeight="1">
      <c r="B2015" s="40"/>
      <c r="C2015" s="3" t="s">
        <v>1326</v>
      </c>
      <c r="D2015" s="9" t="s">
        <v>1327</v>
      </c>
      <c r="I2015" s="44"/>
    </row>
    <row r="2016">
      <c r="B2016" s="40"/>
      <c r="I2016" s="44"/>
    </row>
    <row r="2017">
      <c r="B2017" s="40"/>
      <c r="C2017" s="34" t="s">
        <v>54</v>
      </c>
      <c r="I2017" s="44"/>
    </row>
    <row r="2018">
      <c r="B2018" s="40"/>
      <c r="I2018" s="44"/>
    </row>
    <row r="2019" ht="19.947476196289063" customHeight="1">
      <c r="B2019" s="41" t="s">
        <v>1524</v>
      </c>
      <c r="C2019" s="32" t="s">
        <v>45</v>
      </c>
      <c r="D2019" s="31" t="s">
        <v>1525</v>
      </c>
      <c r="E2019" s="30"/>
      <c r="F2019" s="30"/>
      <c r="G2019" s="30"/>
      <c r="H2019" s="30"/>
      <c r="I2019" s="45"/>
    </row>
    <row r="2020" ht="19.947476196289063" customHeight="1">
      <c r="B2020" s="40"/>
      <c r="C2020" s="3" t="s">
        <v>1526</v>
      </c>
      <c r="D2020" s="9" t="s">
        <v>1527</v>
      </c>
      <c r="I2020" s="44"/>
    </row>
    <row r="2021" ht="19.947476196289063" customHeight="1">
      <c r="B2021" s="40"/>
      <c r="C2021" s="3" t="s">
        <v>1528</v>
      </c>
      <c r="D2021" s="9" t="s">
        <v>1529</v>
      </c>
      <c r="I2021" s="44"/>
    </row>
    <row r="2022" ht="19.947476196289063" customHeight="1">
      <c r="B2022" s="40"/>
      <c r="C2022" s="3" t="s">
        <v>278</v>
      </c>
      <c r="D2022" s="9" t="s">
        <v>1530</v>
      </c>
      <c r="I2022" s="44"/>
    </row>
    <row r="2023">
      <c r="B2023" s="40"/>
      <c r="I2023" s="44"/>
    </row>
    <row r="2024">
      <c r="B2024" s="40"/>
      <c r="C2024" s="34" t="s">
        <v>54</v>
      </c>
      <c r="I2024" s="44"/>
    </row>
    <row r="2025">
      <c r="B2025" s="40"/>
      <c r="I2025" s="44"/>
    </row>
    <row r="2026" ht="63.34591064453125" customHeight="1">
      <c r="B2026" s="41" t="s">
        <v>1531</v>
      </c>
      <c r="C2026" s="32" t="s">
        <v>1532</v>
      </c>
      <c r="D2026" s="31" t="s">
        <v>1533</v>
      </c>
      <c r="E2026" s="30"/>
      <c r="F2026" s="30"/>
      <c r="G2026" s="30"/>
      <c r="H2026" s="30"/>
      <c r="I2026" s="45"/>
    </row>
    <row r="2027" ht="19.947476196289063" customHeight="1">
      <c r="B2027" s="40"/>
      <c r="C2027" s="3" t="s">
        <v>525</v>
      </c>
      <c r="D2027" s="9" t="s">
        <v>1534</v>
      </c>
      <c r="I2027" s="44"/>
    </row>
    <row r="2028" ht="19.947476196289063" customHeight="1">
      <c r="B2028" s="40"/>
      <c r="C2028" s="3" t="s">
        <v>1535</v>
      </c>
      <c r="D2028" s="9" t="s">
        <v>1536</v>
      </c>
      <c r="I2028" s="44"/>
    </row>
    <row r="2029" ht="19.947476196289063" customHeight="1">
      <c r="B2029" s="40"/>
      <c r="C2029" s="3" t="s">
        <v>1537</v>
      </c>
      <c r="D2029" s="9" t="s">
        <v>1538</v>
      </c>
      <c r="I2029" s="44"/>
    </row>
    <row r="2030" ht="19.947476196289063" customHeight="1">
      <c r="B2030" s="40"/>
      <c r="C2030" s="3" t="s">
        <v>1539</v>
      </c>
      <c r="D2030" s="9" t="s">
        <v>1540</v>
      </c>
      <c r="I2030" s="44"/>
    </row>
    <row r="2031" ht="19.947476196289063" customHeight="1">
      <c r="B2031" s="40"/>
      <c r="C2031" s="3" t="s">
        <v>1541</v>
      </c>
      <c r="D2031" s="9" t="s">
        <v>1542</v>
      </c>
      <c r="I2031" s="44"/>
    </row>
    <row r="2032" ht="19.947476196289063" customHeight="1">
      <c r="B2032" s="40"/>
      <c r="C2032" s="3" t="s">
        <v>1543</v>
      </c>
      <c r="D2032" s="9" t="s">
        <v>1544</v>
      </c>
      <c r="I2032" s="44"/>
    </row>
    <row r="2033" ht="19.947476196289063" customHeight="1">
      <c r="B2033" s="40"/>
      <c r="C2033" s="3" t="s">
        <v>1545</v>
      </c>
      <c r="D2033" s="9" t="s">
        <v>1546</v>
      </c>
      <c r="I2033" s="44"/>
    </row>
    <row r="2034" ht="19.947476196289063" customHeight="1">
      <c r="B2034" s="40"/>
      <c r="C2034" s="3" t="s">
        <v>537</v>
      </c>
      <c r="D2034" s="9" t="s">
        <v>1547</v>
      </c>
      <c r="I2034" s="44"/>
    </row>
    <row r="2035">
      <c r="B2035" s="40"/>
      <c r="I2035" s="44"/>
    </row>
    <row r="2036">
      <c r="B2036" s="40"/>
      <c r="C2036" s="34" t="s">
        <v>54</v>
      </c>
      <c r="I2036" s="44"/>
    </row>
    <row r="2037">
      <c r="B2037" s="40"/>
      <c r="I2037" s="44"/>
    </row>
    <row r="2038" ht="63.34591064453125" customHeight="1">
      <c r="B2038" s="41" t="s">
        <v>1548</v>
      </c>
      <c r="C2038" s="32" t="s">
        <v>1532</v>
      </c>
      <c r="D2038" s="31" t="s">
        <v>1549</v>
      </c>
      <c r="E2038" s="30"/>
      <c r="F2038" s="30"/>
      <c r="G2038" s="30"/>
      <c r="H2038" s="30"/>
      <c r="I2038" s="45"/>
    </row>
    <row r="2039" ht="19.947476196289063" customHeight="1">
      <c r="B2039" s="40"/>
      <c r="C2039" s="3" t="s">
        <v>525</v>
      </c>
      <c r="D2039" s="9" t="s">
        <v>477</v>
      </c>
      <c r="I2039" s="44"/>
    </row>
    <row r="2040" ht="19.947476196289063" customHeight="1">
      <c r="B2040" s="40"/>
      <c r="C2040" s="3" t="s">
        <v>1550</v>
      </c>
      <c r="D2040" s="9" t="s">
        <v>1551</v>
      </c>
      <c r="I2040" s="44"/>
    </row>
    <row r="2041" ht="19.947476196289063" customHeight="1">
      <c r="B2041" s="40"/>
      <c r="C2041" s="3" t="s">
        <v>1552</v>
      </c>
      <c r="D2041" s="9" t="s">
        <v>1553</v>
      </c>
      <c r="I2041" s="44"/>
    </row>
    <row r="2042" ht="19.947476196289063" customHeight="1">
      <c r="B2042" s="40"/>
      <c r="C2042" s="3" t="s">
        <v>1554</v>
      </c>
      <c r="D2042" s="9" t="s">
        <v>1555</v>
      </c>
      <c r="I2042" s="44"/>
    </row>
    <row r="2043" ht="19.947476196289063" customHeight="1">
      <c r="B2043" s="40"/>
      <c r="C2043" s="3" t="s">
        <v>931</v>
      </c>
      <c r="D2043" s="9" t="s">
        <v>1556</v>
      </c>
      <c r="I2043" s="44"/>
    </row>
    <row r="2044">
      <c r="B2044" s="40"/>
      <c r="I2044" s="44"/>
    </row>
    <row r="2045">
      <c r="B2045" s="40"/>
      <c r="C2045" s="34" t="s">
        <v>54</v>
      </c>
      <c r="I2045" s="44"/>
    </row>
    <row r="2046">
      <c r="B2046" s="40"/>
      <c r="I2046" s="44"/>
    </row>
    <row r="2047" ht="34.413623046875" customHeight="1">
      <c r="B2047" s="41" t="s">
        <v>1557</v>
      </c>
      <c r="C2047" s="33" t="str">
        <f>HYPERLINK("#'Json-dokumentation'!A2700", "Element av typen 'OmvårdnadSmärtaUppföljning'")</f>
        <v>Element av typen 'OmvårdnadSmärtaUppföljning'</v>
      </c>
      <c r="D2047" s="31" t="s">
        <v>1558</v>
      </c>
      <c r="E2047" s="30"/>
      <c r="F2047" s="30"/>
      <c r="G2047" s="30"/>
      <c r="H2047" s="30"/>
      <c r="I2047" s="45"/>
    </row>
    <row r="2048">
      <c r="B2048" s="40"/>
      <c r="C2048" s="34" t="s">
        <v>54</v>
      </c>
      <c r="I2048" s="44"/>
    </row>
    <row r="2049">
      <c r="B2049" s="42"/>
      <c r="C2049" s="38"/>
      <c r="D2049" s="38"/>
      <c r="E2049" s="38"/>
      <c r="F2049" s="38"/>
      <c r="G2049" s="38"/>
      <c r="H2049" s="38"/>
      <c r="I2049" s="46"/>
    </row>
    <row r="2050"/>
    <row r="2051">
      <c r="B2051" s="4" t="s">
        <v>76</v>
      </c>
    </row>
    <row r="2052" ht="19.947476196289063" customHeight="1">
      <c r="B2052" s="53" t="s">
        <v>1559</v>
      </c>
      <c r="C2052" s="36" t="s">
        <v>1560</v>
      </c>
      <c r="D2052" s="37"/>
      <c r="E2052" s="37"/>
      <c r="F2052" s="37"/>
      <c r="G2052" s="37"/>
      <c r="H2052" s="37"/>
      <c r="I2052" s="43"/>
    </row>
    <row r="2053" ht="19.947476196289063" customHeight="1">
      <c r="B2053" s="54" t="s">
        <v>1561</v>
      </c>
      <c r="C2053" s="31" t="s">
        <v>1562</v>
      </c>
      <c r="D2053" s="30"/>
      <c r="I2053" s="44"/>
    </row>
    <row r="2054" ht="19.947476196289063" customHeight="1">
      <c r="B2054" s="54" t="s">
        <v>1563</v>
      </c>
      <c r="C2054" s="31" t="s">
        <v>1564</v>
      </c>
      <c r="D2054" s="30"/>
      <c r="I2054" s="44"/>
    </row>
    <row r="2055" ht="19.947476196289063" customHeight="1">
      <c r="B2055" s="54" t="s">
        <v>1565</v>
      </c>
      <c r="C2055" s="31" t="s">
        <v>1566</v>
      </c>
      <c r="D2055" s="30"/>
      <c r="I2055" s="44"/>
    </row>
    <row r="2056" ht="19.947476196289063" customHeight="1">
      <c r="B2056" s="54" t="s">
        <v>1567</v>
      </c>
      <c r="C2056" s="31" t="s">
        <v>1568</v>
      </c>
      <c r="D2056" s="30"/>
      <c r="I2056" s="44"/>
    </row>
    <row r="2057" ht="19.947476196289063" customHeight="1">
      <c r="B2057" s="54" t="s">
        <v>1569</v>
      </c>
      <c r="C2057" s="31" t="s">
        <v>1570</v>
      </c>
      <c r="D2057" s="30"/>
      <c r="I2057" s="44"/>
    </row>
    <row r="2058" ht="19.947476196289063" customHeight="1">
      <c r="B2058" s="54" t="s">
        <v>1571</v>
      </c>
      <c r="C2058" s="31" t="s">
        <v>1572</v>
      </c>
      <c r="D2058" s="30"/>
      <c r="I2058" s="44"/>
    </row>
    <row r="2059" ht="19.947476196289063" customHeight="1">
      <c r="B2059" s="54" t="s">
        <v>1573</v>
      </c>
      <c r="C2059" s="31" t="s">
        <v>1574</v>
      </c>
      <c r="D2059" s="30"/>
      <c r="I2059" s="44"/>
    </row>
    <row r="2060" ht="19.947476196289063" customHeight="1">
      <c r="B2060" s="54" t="s">
        <v>1575</v>
      </c>
      <c r="C2060" s="31" t="s">
        <v>1576</v>
      </c>
      <c r="D2060" s="30"/>
      <c r="I2060" s="44"/>
    </row>
    <row r="2061" ht="19.947476196289063" customHeight="1">
      <c r="B2061" s="54" t="s">
        <v>1577</v>
      </c>
      <c r="C2061" s="31" t="s">
        <v>1578</v>
      </c>
      <c r="D2061" s="30"/>
      <c r="I2061" s="44"/>
    </row>
    <row r="2062" ht="19.947476196289063" customHeight="1">
      <c r="B2062" s="54" t="s">
        <v>1579</v>
      </c>
      <c r="C2062" s="31" t="s">
        <v>1580</v>
      </c>
      <c r="D2062" s="30"/>
      <c r="I2062" s="44"/>
    </row>
    <row r="2063" ht="19.947476196289063" customHeight="1">
      <c r="B2063" s="54" t="s">
        <v>1581</v>
      </c>
      <c r="C2063" s="31" t="s">
        <v>1582</v>
      </c>
      <c r="D2063" s="30"/>
      <c r="I2063" s="44"/>
    </row>
    <row r="2064" ht="19.947476196289063" customHeight="1">
      <c r="B2064" s="54" t="s">
        <v>1583</v>
      </c>
      <c r="C2064" s="31" t="s">
        <v>1584</v>
      </c>
      <c r="D2064" s="30"/>
      <c r="I2064" s="44"/>
    </row>
    <row r="2065" ht="19.947476196289063" customHeight="1">
      <c r="B2065" s="54" t="s">
        <v>1585</v>
      </c>
      <c r="C2065" s="31" t="s">
        <v>1586</v>
      </c>
      <c r="D2065" s="30"/>
      <c r="I2065" s="44"/>
    </row>
    <row r="2066" ht="19.947476196289063" customHeight="1">
      <c r="B2066" s="54" t="s">
        <v>1587</v>
      </c>
      <c r="C2066" s="31" t="s">
        <v>1588</v>
      </c>
      <c r="D2066" s="30"/>
      <c r="I2066" s="44"/>
    </row>
    <row r="2067" ht="19.947476196289063" customHeight="1">
      <c r="B2067" s="55" t="s">
        <v>1589</v>
      </c>
      <c r="C2067" s="51" t="s">
        <v>1590</v>
      </c>
      <c r="D2067" s="52"/>
      <c r="E2067" s="38"/>
      <c r="F2067" s="38"/>
      <c r="G2067" s="38"/>
      <c r="H2067" s="38"/>
      <c r="I2067" s="46"/>
    </row>
    <row r="2068"/>
    <row r="2069"/>
    <row r="2070"/>
    <row r="2071" ht="19.947476196289063" customHeight="1">
      <c r="A2071" s="9" t="s">
        <v>27</v>
      </c>
    </row>
    <row r="2072">
      <c r="A2072" s="28" t="s">
        <v>1591</v>
      </c>
      <c r="B2072" s="4" t="s">
        <v>43</v>
      </c>
      <c r="J2072" s="29" t="str">
        <f>HYPERLINK("#'Ändringshistorik'!C9", "Ändringshistorik: [18]")</f>
        <v>Ändringshistorik: [18]</v>
      </c>
    </row>
    <row r="2073" ht="34.413623046875" customHeight="1">
      <c r="B2073" s="39" t="s">
        <v>1520</v>
      </c>
      <c r="C2073" s="56" t="s">
        <v>67</v>
      </c>
      <c r="D2073" s="36" t="s">
        <v>1521</v>
      </c>
      <c r="E2073" s="37"/>
      <c r="F2073" s="37"/>
      <c r="G2073" s="37"/>
      <c r="H2073" s="37"/>
      <c r="I2073" s="43"/>
    </row>
    <row r="2074">
      <c r="B2074" s="40"/>
      <c r="I2074" s="44"/>
    </row>
    <row r="2075">
      <c r="B2075" s="40"/>
      <c r="C2075" s="34" t="s">
        <v>54</v>
      </c>
      <c r="I2075" s="44"/>
    </row>
    <row r="2076">
      <c r="B2076" s="40"/>
      <c r="I2076" s="44"/>
    </row>
    <row r="2077" ht="19.947476196289063" customHeight="1">
      <c r="B2077" s="41" t="s">
        <v>1295</v>
      </c>
      <c r="C2077" s="33" t="s">
        <v>67</v>
      </c>
      <c r="D2077" s="31" t="s">
        <v>1522</v>
      </c>
      <c r="E2077" s="30"/>
      <c r="F2077" s="30"/>
      <c r="G2077" s="30"/>
      <c r="H2077" s="30"/>
      <c r="I2077" s="45"/>
    </row>
    <row r="2078">
      <c r="B2078" s="40"/>
      <c r="I2078" s="44"/>
    </row>
    <row r="2079">
      <c r="B2079" s="40"/>
      <c r="C2079" s="34" t="s">
        <v>54</v>
      </c>
      <c r="I2079" s="44"/>
    </row>
    <row r="2080">
      <c r="B2080" s="40"/>
      <c r="I2080" s="44"/>
    </row>
    <row r="2081" ht="19.947476196289063" customHeight="1">
      <c r="B2081" s="41" t="s">
        <v>1320</v>
      </c>
      <c r="C2081" s="32" t="s">
        <v>45</v>
      </c>
      <c r="D2081" s="31" t="s">
        <v>1523</v>
      </c>
      <c r="E2081" s="30"/>
      <c r="F2081" s="30"/>
      <c r="G2081" s="30"/>
      <c r="H2081" s="30"/>
      <c r="I2081" s="45"/>
    </row>
    <row r="2082" ht="19.947476196289063" customHeight="1">
      <c r="B2082" s="40"/>
      <c r="C2082" s="3" t="s">
        <v>1322</v>
      </c>
      <c r="D2082" s="9" t="s">
        <v>1323</v>
      </c>
      <c r="I2082" s="44"/>
    </row>
    <row r="2083" ht="19.947476196289063" customHeight="1">
      <c r="B2083" s="40"/>
      <c r="C2083" s="3" t="s">
        <v>1324</v>
      </c>
      <c r="D2083" s="9" t="s">
        <v>1325</v>
      </c>
      <c r="I2083" s="44"/>
    </row>
    <row r="2084" ht="19.947476196289063" customHeight="1">
      <c r="B2084" s="40"/>
      <c r="C2084" s="3" t="s">
        <v>1326</v>
      </c>
      <c r="D2084" s="9" t="s">
        <v>1327</v>
      </c>
      <c r="I2084" s="44"/>
    </row>
    <row r="2085">
      <c r="B2085" s="40"/>
      <c r="I2085" s="44"/>
    </row>
    <row r="2086">
      <c r="B2086" s="40"/>
      <c r="C2086" s="34" t="s">
        <v>54</v>
      </c>
      <c r="I2086" s="44"/>
    </row>
    <row r="2087">
      <c r="B2087" s="40"/>
      <c r="I2087" s="44"/>
    </row>
    <row r="2088" ht="19.947476196289063" customHeight="1">
      <c r="B2088" s="41" t="s">
        <v>1592</v>
      </c>
      <c r="C2088" s="33" t="s">
        <v>257</v>
      </c>
      <c r="D2088" s="31" t="s">
        <v>1593</v>
      </c>
      <c r="E2088" s="30"/>
      <c r="F2088" s="30"/>
      <c r="G2088" s="30"/>
      <c r="H2088" s="30"/>
      <c r="I2088" s="45"/>
    </row>
    <row r="2089">
      <c r="B2089" s="40"/>
      <c r="C2089" s="3" t="s">
        <v>259</v>
      </c>
      <c r="I2089" s="44"/>
    </row>
    <row r="2090">
      <c r="B2090" s="40"/>
      <c r="I2090" s="44"/>
    </row>
    <row r="2091">
      <c r="B2091" s="40"/>
      <c r="C2091" s="7" t="s">
        <v>49</v>
      </c>
      <c r="I2091" s="44"/>
    </row>
    <row r="2092">
      <c r="B2092" s="40"/>
      <c r="I2092" s="44"/>
    </row>
    <row r="2093" ht="34.413623046875" customHeight="1">
      <c r="B2093" s="41" t="s">
        <v>1594</v>
      </c>
      <c r="C2093" s="32" t="s">
        <v>45</v>
      </c>
      <c r="D2093" s="31" t="s">
        <v>1595</v>
      </c>
      <c r="E2093" s="30"/>
      <c r="F2093" s="30"/>
      <c r="G2093" s="30"/>
      <c r="H2093" s="30"/>
      <c r="I2093" s="45"/>
    </row>
    <row r="2094" ht="19.947476196289063" customHeight="1">
      <c r="B2094" s="40"/>
      <c r="C2094" s="3" t="s">
        <v>814</v>
      </c>
      <c r="D2094" s="9" t="s">
        <v>1596</v>
      </c>
      <c r="I2094" s="44"/>
    </row>
    <row r="2095" ht="19.947476196289063" customHeight="1">
      <c r="B2095" s="40"/>
      <c r="C2095" s="3" t="s">
        <v>620</v>
      </c>
      <c r="D2095" s="9" t="s">
        <v>1597</v>
      </c>
      <c r="I2095" s="44"/>
    </row>
    <row r="2096" ht="19.947476196289063" customHeight="1">
      <c r="B2096" s="40"/>
      <c r="C2096" s="3" t="s">
        <v>622</v>
      </c>
      <c r="D2096" s="9" t="s">
        <v>1598</v>
      </c>
      <c r="I2096" s="44"/>
    </row>
    <row r="2097" ht="19.947476196289063" customHeight="1">
      <c r="B2097" s="40"/>
      <c r="C2097" s="3" t="s">
        <v>624</v>
      </c>
      <c r="D2097" s="9" t="s">
        <v>1599</v>
      </c>
      <c r="I2097" s="44"/>
    </row>
    <row r="2098" ht="19.947476196289063" customHeight="1">
      <c r="B2098" s="40"/>
      <c r="C2098" s="3" t="s">
        <v>626</v>
      </c>
      <c r="D2098" s="9" t="s">
        <v>1600</v>
      </c>
      <c r="I2098" s="44"/>
    </row>
    <row r="2099" ht="19.947476196289063" customHeight="1">
      <c r="B2099" s="40"/>
      <c r="C2099" s="3" t="s">
        <v>1601</v>
      </c>
      <c r="D2099" s="9" t="s">
        <v>1602</v>
      </c>
      <c r="I2099" s="44"/>
    </row>
    <row r="2100" ht="34.413623046875" customHeight="1">
      <c r="B2100" s="40"/>
      <c r="C2100" s="3" t="s">
        <v>1603</v>
      </c>
      <c r="D2100" s="9" t="s">
        <v>1604</v>
      </c>
      <c r="I2100" s="44"/>
    </row>
    <row r="2101" ht="19.947476196289063" customHeight="1">
      <c r="B2101" s="40"/>
      <c r="C2101" s="3" t="s">
        <v>1605</v>
      </c>
      <c r="D2101" s="9" t="s">
        <v>1606</v>
      </c>
      <c r="I2101" s="44"/>
    </row>
    <row r="2102" ht="19.947476196289063" customHeight="1">
      <c r="B2102" s="40"/>
      <c r="C2102" s="3" t="s">
        <v>1607</v>
      </c>
      <c r="D2102" s="9" t="s">
        <v>1608</v>
      </c>
      <c r="I2102" s="44"/>
    </row>
    <row r="2103" ht="34.413623046875" customHeight="1">
      <c r="B2103" s="40"/>
      <c r="C2103" s="3" t="s">
        <v>1609</v>
      </c>
      <c r="D2103" s="9" t="s">
        <v>1610</v>
      </c>
      <c r="I2103" s="44"/>
    </row>
    <row r="2104">
      <c r="B2104" s="40"/>
      <c r="I2104" s="44"/>
    </row>
    <row r="2105">
      <c r="B2105" s="40"/>
      <c r="C2105" s="34" t="s">
        <v>54</v>
      </c>
      <c r="I2105" s="44"/>
    </row>
    <row r="2106">
      <c r="B2106" s="40"/>
      <c r="I2106" s="44"/>
    </row>
    <row r="2107" ht="34.413623046875" customHeight="1">
      <c r="B2107" s="41" t="s">
        <v>1611</v>
      </c>
      <c r="C2107" s="32" t="s">
        <v>45</v>
      </c>
      <c r="D2107" s="31" t="s">
        <v>1612</v>
      </c>
      <c r="E2107" s="30"/>
      <c r="F2107" s="30"/>
      <c r="G2107" s="30"/>
      <c r="H2107" s="30"/>
      <c r="I2107" s="45"/>
    </row>
    <row r="2108" ht="19.947476196289063" customHeight="1">
      <c r="B2108" s="40"/>
      <c r="C2108" s="3" t="s">
        <v>814</v>
      </c>
      <c r="D2108" s="9" t="s">
        <v>1613</v>
      </c>
      <c r="I2108" s="44"/>
    </row>
    <row r="2109" ht="34.413623046875" customHeight="1">
      <c r="B2109" s="40"/>
      <c r="C2109" s="3" t="s">
        <v>620</v>
      </c>
      <c r="D2109" s="9" t="s">
        <v>1614</v>
      </c>
      <c r="I2109" s="44"/>
    </row>
    <row r="2110" ht="34.413623046875" customHeight="1">
      <c r="B2110" s="40"/>
      <c r="C2110" s="3" t="s">
        <v>622</v>
      </c>
      <c r="D2110" s="9" t="s">
        <v>1615</v>
      </c>
      <c r="I2110" s="44"/>
    </row>
    <row r="2111" ht="34.413623046875" customHeight="1">
      <c r="B2111" s="40"/>
      <c r="C2111" s="3" t="s">
        <v>624</v>
      </c>
      <c r="D2111" s="9" t="s">
        <v>1616</v>
      </c>
      <c r="I2111" s="44"/>
    </row>
    <row r="2112" ht="34.413623046875" customHeight="1">
      <c r="B2112" s="40"/>
      <c r="C2112" s="3" t="s">
        <v>626</v>
      </c>
      <c r="D2112" s="9" t="s">
        <v>1617</v>
      </c>
      <c r="I2112" s="44"/>
    </row>
    <row r="2113" ht="63.34591064453125" customHeight="1">
      <c r="B2113" s="40"/>
      <c r="C2113" s="3" t="s">
        <v>634</v>
      </c>
      <c r="D2113" s="9" t="s">
        <v>1618</v>
      </c>
      <c r="I2113" s="44"/>
    </row>
    <row r="2114" ht="48.879766845703124" customHeight="1">
      <c r="B2114" s="40"/>
      <c r="C2114" s="3" t="s">
        <v>643</v>
      </c>
      <c r="D2114" s="9" t="s">
        <v>1619</v>
      </c>
      <c r="I2114" s="44"/>
    </row>
    <row r="2115">
      <c r="B2115" s="40"/>
      <c r="I2115" s="44"/>
    </row>
    <row r="2116">
      <c r="B2116" s="40"/>
      <c r="C2116" s="34" t="s">
        <v>54</v>
      </c>
      <c r="I2116" s="44"/>
    </row>
    <row r="2117">
      <c r="B2117" s="40"/>
      <c r="I2117" s="44"/>
    </row>
    <row r="2118" ht="19.947476196289063" customHeight="1">
      <c r="B2118" s="41" t="s">
        <v>1620</v>
      </c>
      <c r="C2118" s="32" t="s">
        <v>45</v>
      </c>
      <c r="D2118" s="31" t="s">
        <v>1621</v>
      </c>
      <c r="E2118" s="30"/>
      <c r="F2118" s="30"/>
      <c r="G2118" s="30"/>
      <c r="H2118" s="30"/>
      <c r="I2118" s="45"/>
    </row>
    <row r="2119" ht="19.947476196289063" customHeight="1">
      <c r="B2119" s="40"/>
      <c r="C2119" s="3" t="s">
        <v>814</v>
      </c>
      <c r="D2119" s="9" t="s">
        <v>1596</v>
      </c>
      <c r="I2119" s="44"/>
    </row>
    <row r="2120" ht="19.947476196289063" customHeight="1">
      <c r="B2120" s="40"/>
      <c r="C2120" s="3" t="s">
        <v>620</v>
      </c>
      <c r="D2120" s="9" t="s">
        <v>1597</v>
      </c>
      <c r="I2120" s="44"/>
    </row>
    <row r="2121" ht="19.947476196289063" customHeight="1">
      <c r="B2121" s="40"/>
      <c r="C2121" s="3" t="s">
        <v>622</v>
      </c>
      <c r="D2121" s="9" t="s">
        <v>1598</v>
      </c>
      <c r="I2121" s="44"/>
    </row>
    <row r="2122" ht="19.947476196289063" customHeight="1">
      <c r="B2122" s="40"/>
      <c r="C2122" s="3" t="s">
        <v>624</v>
      </c>
      <c r="D2122" s="9" t="s">
        <v>1599</v>
      </c>
      <c r="I2122" s="44"/>
    </row>
    <row r="2123" ht="19.947476196289063" customHeight="1">
      <c r="B2123" s="40"/>
      <c r="C2123" s="3" t="s">
        <v>626</v>
      </c>
      <c r="D2123" s="9" t="s">
        <v>1600</v>
      </c>
      <c r="I2123" s="44"/>
    </row>
    <row r="2124" ht="19.947476196289063" customHeight="1">
      <c r="B2124" s="40"/>
      <c r="C2124" s="3" t="s">
        <v>1601</v>
      </c>
      <c r="D2124" s="9" t="s">
        <v>1602</v>
      </c>
      <c r="I2124" s="44"/>
    </row>
    <row r="2125" ht="34.413623046875" customHeight="1">
      <c r="B2125" s="40"/>
      <c r="C2125" s="3" t="s">
        <v>1603</v>
      </c>
      <c r="D2125" s="9" t="s">
        <v>1604</v>
      </c>
      <c r="I2125" s="44"/>
    </row>
    <row r="2126" ht="19.947476196289063" customHeight="1">
      <c r="B2126" s="40"/>
      <c r="C2126" s="3" t="s">
        <v>1605</v>
      </c>
      <c r="D2126" s="9" t="s">
        <v>1606</v>
      </c>
      <c r="I2126" s="44"/>
    </row>
    <row r="2127" ht="19.947476196289063" customHeight="1">
      <c r="B2127" s="40"/>
      <c r="C2127" s="3" t="s">
        <v>1607</v>
      </c>
      <c r="D2127" s="9" t="s">
        <v>1608</v>
      </c>
      <c r="I2127" s="44"/>
    </row>
    <row r="2128" ht="34.413623046875" customHeight="1">
      <c r="B2128" s="40"/>
      <c r="C2128" s="3" t="s">
        <v>1609</v>
      </c>
      <c r="D2128" s="9" t="s">
        <v>1610</v>
      </c>
      <c r="I2128" s="44"/>
    </row>
    <row r="2129">
      <c r="B2129" s="40"/>
      <c r="I2129" s="44"/>
    </row>
    <row r="2130">
      <c r="B2130" s="40"/>
      <c r="C2130" s="34" t="s">
        <v>54</v>
      </c>
      <c r="I2130" s="44"/>
    </row>
    <row r="2131">
      <c r="B2131" s="40"/>
      <c r="I2131" s="44"/>
    </row>
    <row r="2132" ht="19.947476196289063" customHeight="1">
      <c r="B2132" s="41" t="s">
        <v>1622</v>
      </c>
      <c r="C2132" s="32" t="s">
        <v>45</v>
      </c>
      <c r="D2132" s="31" t="s">
        <v>1623</v>
      </c>
      <c r="E2132" s="30"/>
      <c r="F2132" s="30"/>
      <c r="G2132" s="30"/>
      <c r="H2132" s="30"/>
      <c r="I2132" s="45"/>
    </row>
    <row r="2133" ht="19.947476196289063" customHeight="1">
      <c r="B2133" s="40"/>
      <c r="C2133" s="3" t="s">
        <v>814</v>
      </c>
      <c r="D2133" s="9" t="s">
        <v>1613</v>
      </c>
      <c r="I2133" s="44"/>
    </row>
    <row r="2134" ht="34.413623046875" customHeight="1">
      <c r="B2134" s="40"/>
      <c r="C2134" s="3" t="s">
        <v>620</v>
      </c>
      <c r="D2134" s="9" t="s">
        <v>1614</v>
      </c>
      <c r="I2134" s="44"/>
    </row>
    <row r="2135" ht="34.413623046875" customHeight="1">
      <c r="B2135" s="40"/>
      <c r="C2135" s="3" t="s">
        <v>622</v>
      </c>
      <c r="D2135" s="9" t="s">
        <v>1615</v>
      </c>
      <c r="I2135" s="44"/>
    </row>
    <row r="2136" ht="34.413623046875" customHeight="1">
      <c r="B2136" s="40"/>
      <c r="C2136" s="3" t="s">
        <v>624</v>
      </c>
      <c r="D2136" s="9" t="s">
        <v>1616</v>
      </c>
      <c r="I2136" s="44"/>
    </row>
    <row r="2137" ht="34.413623046875" customHeight="1">
      <c r="B2137" s="40"/>
      <c r="C2137" s="3" t="s">
        <v>626</v>
      </c>
      <c r="D2137" s="9" t="s">
        <v>1617</v>
      </c>
      <c r="I2137" s="44"/>
    </row>
    <row r="2138" ht="63.34591064453125" customHeight="1">
      <c r="B2138" s="40"/>
      <c r="C2138" s="3" t="s">
        <v>634</v>
      </c>
      <c r="D2138" s="9" t="s">
        <v>1618</v>
      </c>
      <c r="I2138" s="44"/>
    </row>
    <row r="2139" ht="48.879766845703124" customHeight="1">
      <c r="B2139" s="40"/>
      <c r="C2139" s="3" t="s">
        <v>643</v>
      </c>
      <c r="D2139" s="9" t="s">
        <v>1619</v>
      </c>
      <c r="I2139" s="44"/>
    </row>
    <row r="2140">
      <c r="B2140" s="40"/>
      <c r="I2140" s="44"/>
    </row>
    <row r="2141">
      <c r="B2141" s="40"/>
      <c r="C2141" s="34" t="s">
        <v>54</v>
      </c>
      <c r="I2141" s="44"/>
    </row>
    <row r="2142">
      <c r="B2142" s="40"/>
      <c r="I2142" s="44"/>
    </row>
    <row r="2143" ht="19.947476196289063" customHeight="1">
      <c r="B2143" s="41" t="s">
        <v>1524</v>
      </c>
      <c r="C2143" s="32" t="s">
        <v>45</v>
      </c>
      <c r="D2143" s="31" t="s">
        <v>1624</v>
      </c>
      <c r="E2143" s="30"/>
      <c r="F2143" s="30"/>
      <c r="G2143" s="30"/>
      <c r="H2143" s="30"/>
      <c r="I2143" s="45"/>
    </row>
    <row r="2144" ht="19.947476196289063" customHeight="1">
      <c r="B2144" s="40"/>
      <c r="C2144" s="3" t="s">
        <v>1526</v>
      </c>
      <c r="D2144" s="9" t="s">
        <v>1527</v>
      </c>
      <c r="I2144" s="44"/>
    </row>
    <row r="2145" ht="19.947476196289063" customHeight="1">
      <c r="B2145" s="40"/>
      <c r="C2145" s="3" t="s">
        <v>1528</v>
      </c>
      <c r="D2145" s="9" t="s">
        <v>1529</v>
      </c>
      <c r="I2145" s="44"/>
    </row>
    <row r="2146" ht="19.947476196289063" customHeight="1">
      <c r="B2146" s="40"/>
      <c r="C2146" s="3" t="s">
        <v>278</v>
      </c>
      <c r="D2146" s="9" t="s">
        <v>1530</v>
      </c>
      <c r="I2146" s="44"/>
    </row>
    <row r="2147">
      <c r="B2147" s="40"/>
      <c r="I2147" s="44"/>
    </row>
    <row r="2148">
      <c r="B2148" s="40"/>
      <c r="C2148" s="34" t="s">
        <v>54</v>
      </c>
      <c r="I2148" s="44"/>
    </row>
    <row r="2149">
      <c r="B2149" s="40"/>
      <c r="I2149" s="44"/>
    </row>
    <row r="2150" ht="48.879766845703124" customHeight="1">
      <c r="B2150" s="41" t="s">
        <v>1625</v>
      </c>
      <c r="C2150" s="33" t="s">
        <v>257</v>
      </c>
      <c r="D2150" s="31" t="s">
        <v>1626</v>
      </c>
      <c r="E2150" s="30"/>
      <c r="F2150" s="30"/>
      <c r="G2150" s="30"/>
      <c r="H2150" s="30"/>
      <c r="I2150" s="45"/>
    </row>
    <row r="2151">
      <c r="B2151" s="40"/>
      <c r="C2151" s="3" t="s">
        <v>259</v>
      </c>
      <c r="I2151" s="44"/>
    </row>
    <row r="2152">
      <c r="B2152" s="40"/>
      <c r="I2152" s="44"/>
    </row>
    <row r="2153">
      <c r="B2153" s="40"/>
      <c r="C2153" s="34" t="s">
        <v>54</v>
      </c>
      <c r="I2153" s="44"/>
    </row>
    <row r="2154">
      <c r="B2154" s="40"/>
      <c r="I2154" s="44"/>
    </row>
    <row r="2155" ht="63.34591064453125" customHeight="1">
      <c r="B2155" s="41" t="s">
        <v>1627</v>
      </c>
      <c r="C2155" s="32" t="s">
        <v>432</v>
      </c>
      <c r="D2155" s="31" t="s">
        <v>1628</v>
      </c>
      <c r="E2155" s="30"/>
      <c r="F2155" s="30"/>
      <c r="G2155" s="30"/>
      <c r="H2155" s="30"/>
      <c r="I2155" s="45"/>
    </row>
    <row r="2156" ht="19.947476196289063" customHeight="1">
      <c r="B2156" s="40"/>
      <c r="C2156" s="3" t="s">
        <v>434</v>
      </c>
      <c r="D2156" s="9" t="s">
        <v>1629</v>
      </c>
      <c r="I2156" s="44"/>
    </row>
    <row r="2157" ht="19.947476196289063" customHeight="1">
      <c r="B2157" s="40"/>
      <c r="C2157" s="3" t="s">
        <v>1550</v>
      </c>
      <c r="D2157" s="9" t="s">
        <v>1630</v>
      </c>
      <c r="I2157" s="44"/>
    </row>
    <row r="2158" ht="19.947476196289063" customHeight="1">
      <c r="B2158" s="40"/>
      <c r="C2158" s="3" t="s">
        <v>1631</v>
      </c>
      <c r="D2158" s="9" t="s">
        <v>1632</v>
      </c>
      <c r="I2158" s="44"/>
    </row>
    <row r="2159" ht="19.947476196289063" customHeight="1">
      <c r="B2159" s="40"/>
      <c r="C2159" s="3" t="s">
        <v>1552</v>
      </c>
      <c r="D2159" s="9" t="s">
        <v>1633</v>
      </c>
      <c r="I2159" s="44"/>
    </row>
    <row r="2160" ht="19.947476196289063" customHeight="1">
      <c r="B2160" s="40"/>
      <c r="C2160" s="3" t="s">
        <v>1634</v>
      </c>
      <c r="D2160" s="9" t="s">
        <v>1635</v>
      </c>
      <c r="I2160" s="44"/>
    </row>
    <row r="2161" ht="19.947476196289063" customHeight="1">
      <c r="B2161" s="40"/>
      <c r="C2161" s="3" t="s">
        <v>1554</v>
      </c>
      <c r="D2161" s="9" t="s">
        <v>1636</v>
      </c>
      <c r="I2161" s="44"/>
    </row>
    <row r="2162" ht="19.947476196289063" customHeight="1">
      <c r="B2162" s="40"/>
      <c r="C2162" s="3" t="s">
        <v>1637</v>
      </c>
      <c r="D2162" s="9" t="s">
        <v>1638</v>
      </c>
      <c r="I2162" s="44"/>
    </row>
    <row r="2163">
      <c r="B2163" s="40"/>
      <c r="I2163" s="44"/>
    </row>
    <row r="2164">
      <c r="B2164" s="40"/>
      <c r="C2164" s="34" t="s">
        <v>54</v>
      </c>
      <c r="I2164" s="44"/>
    </row>
    <row r="2165">
      <c r="B2165" s="42"/>
      <c r="C2165" s="38"/>
      <c r="D2165" s="38"/>
      <c r="E2165" s="38"/>
      <c r="F2165" s="38"/>
      <c r="G2165" s="38"/>
      <c r="H2165" s="38"/>
      <c r="I2165" s="46"/>
    </row>
    <row r="2166"/>
    <row r="2167">
      <c r="B2167" s="4" t="s">
        <v>76</v>
      </c>
    </row>
    <row r="2168" ht="19.947476196289063" customHeight="1">
      <c r="B2168" s="53" t="s">
        <v>1639</v>
      </c>
      <c r="C2168" s="36" t="s">
        <v>1640</v>
      </c>
      <c r="D2168" s="37"/>
      <c r="E2168" s="37"/>
      <c r="F2168" s="37"/>
      <c r="G2168" s="37"/>
      <c r="H2168" s="37"/>
      <c r="I2168" s="43"/>
    </row>
    <row r="2169" ht="19.947476196289063" customHeight="1">
      <c r="B2169" s="54" t="s">
        <v>1641</v>
      </c>
      <c r="C2169" s="31" t="s">
        <v>1642</v>
      </c>
      <c r="D2169" s="30"/>
      <c r="I2169" s="44"/>
    </row>
    <row r="2170" ht="19.947476196289063" customHeight="1">
      <c r="B2170" s="54" t="s">
        <v>1643</v>
      </c>
      <c r="C2170" s="31" t="s">
        <v>1574</v>
      </c>
      <c r="D2170" s="30"/>
      <c r="I2170" s="44"/>
    </row>
    <row r="2171" ht="19.947476196289063" customHeight="1">
      <c r="B2171" s="54" t="s">
        <v>1644</v>
      </c>
      <c r="C2171" s="31" t="s">
        <v>1645</v>
      </c>
      <c r="D2171" s="30"/>
      <c r="I2171" s="44"/>
    </row>
    <row r="2172" ht="19.947476196289063" customHeight="1">
      <c r="B2172" s="54" t="s">
        <v>1646</v>
      </c>
      <c r="C2172" s="31" t="s">
        <v>1647</v>
      </c>
      <c r="D2172" s="30"/>
      <c r="I2172" s="44"/>
    </row>
    <row r="2173" ht="19.947476196289063" customHeight="1">
      <c r="B2173" s="54" t="s">
        <v>1648</v>
      </c>
      <c r="C2173" s="31" t="s">
        <v>1649</v>
      </c>
      <c r="D2173" s="30"/>
      <c r="I2173" s="44"/>
    </row>
    <row r="2174" ht="19.947476196289063" customHeight="1">
      <c r="B2174" s="54" t="s">
        <v>1650</v>
      </c>
      <c r="C2174" s="31" t="s">
        <v>1651</v>
      </c>
      <c r="D2174" s="30"/>
      <c r="I2174" s="44"/>
    </row>
    <row r="2175" ht="19.947476196289063" customHeight="1">
      <c r="B2175" s="54" t="s">
        <v>1652</v>
      </c>
      <c r="C2175" s="31" t="s">
        <v>1653</v>
      </c>
      <c r="D2175" s="30"/>
      <c r="I2175" s="44"/>
    </row>
    <row r="2176" ht="19.947476196289063" customHeight="1">
      <c r="B2176" s="54" t="s">
        <v>1654</v>
      </c>
      <c r="C2176" s="31" t="s">
        <v>1655</v>
      </c>
      <c r="D2176" s="30"/>
      <c r="I2176" s="44"/>
    </row>
    <row r="2177" ht="19.947476196289063" customHeight="1">
      <c r="B2177" s="55" t="s">
        <v>1656</v>
      </c>
      <c r="C2177" s="51" t="s">
        <v>1657</v>
      </c>
      <c r="D2177" s="52"/>
      <c r="E2177" s="38"/>
      <c r="F2177" s="38"/>
      <c r="G2177" s="38"/>
      <c r="H2177" s="38"/>
      <c r="I2177" s="46"/>
    </row>
    <row r="2178"/>
    <row r="2179"/>
    <row r="2180"/>
    <row r="2181" ht="19.947476196289063" customHeight="1">
      <c r="A2181" s="9" t="s">
        <v>28</v>
      </c>
    </row>
    <row r="2182">
      <c r="A2182" s="28" t="s">
        <v>1658</v>
      </c>
      <c r="B2182" s="4" t="s">
        <v>43</v>
      </c>
      <c r="J2182" s="29" t="str">
        <f>HYPERLINK("#'Ändringshistorik'!C10", "Ändringshistorik: [19]")</f>
        <v>Ändringshistorik: [19]</v>
      </c>
    </row>
    <row r="2183" ht="34.413623046875" customHeight="1">
      <c r="B2183" s="39" t="s">
        <v>1520</v>
      </c>
      <c r="C2183" s="56" t="s">
        <v>67</v>
      </c>
      <c r="D2183" s="36" t="s">
        <v>1521</v>
      </c>
      <c r="E2183" s="37"/>
      <c r="F2183" s="37"/>
      <c r="G2183" s="37"/>
      <c r="H2183" s="37"/>
      <c r="I2183" s="43"/>
    </row>
    <row r="2184">
      <c r="B2184" s="40"/>
      <c r="I2184" s="44"/>
    </row>
    <row r="2185">
      <c r="B2185" s="40"/>
      <c r="C2185" s="34" t="s">
        <v>54</v>
      </c>
      <c r="I2185" s="44"/>
    </row>
    <row r="2186">
      <c r="B2186" s="40"/>
      <c r="I2186" s="44"/>
    </row>
    <row r="2187" ht="19.947476196289063" customHeight="1">
      <c r="B2187" s="41" t="s">
        <v>1295</v>
      </c>
      <c r="C2187" s="33" t="s">
        <v>67</v>
      </c>
      <c r="D2187" s="31" t="s">
        <v>1522</v>
      </c>
      <c r="E2187" s="30"/>
      <c r="F2187" s="30"/>
      <c r="G2187" s="30"/>
      <c r="H2187" s="30"/>
      <c r="I2187" s="45"/>
    </row>
    <row r="2188">
      <c r="B2188" s="40"/>
      <c r="I2188" s="44"/>
    </row>
    <row r="2189">
      <c r="B2189" s="40"/>
      <c r="C2189" s="34" t="s">
        <v>54</v>
      </c>
      <c r="I2189" s="44"/>
    </row>
    <row r="2190">
      <c r="B2190" s="40"/>
      <c r="I2190" s="44"/>
    </row>
    <row r="2191" ht="19.947476196289063" customHeight="1">
      <c r="B2191" s="41" t="s">
        <v>1320</v>
      </c>
      <c r="C2191" s="32" t="s">
        <v>45</v>
      </c>
      <c r="D2191" s="31" t="s">
        <v>1523</v>
      </c>
      <c r="E2191" s="30"/>
      <c r="F2191" s="30"/>
      <c r="G2191" s="30"/>
      <c r="H2191" s="30"/>
      <c r="I2191" s="45"/>
    </row>
    <row r="2192" ht="19.947476196289063" customHeight="1">
      <c r="B2192" s="40"/>
      <c r="C2192" s="3" t="s">
        <v>1322</v>
      </c>
      <c r="D2192" s="9" t="s">
        <v>1323</v>
      </c>
      <c r="I2192" s="44"/>
    </row>
    <row r="2193" ht="19.947476196289063" customHeight="1">
      <c r="B2193" s="40"/>
      <c r="C2193" s="3" t="s">
        <v>1324</v>
      </c>
      <c r="D2193" s="9" t="s">
        <v>1325</v>
      </c>
      <c r="I2193" s="44"/>
    </row>
    <row r="2194" ht="19.947476196289063" customHeight="1">
      <c r="B2194" s="40"/>
      <c r="C2194" s="3" t="s">
        <v>1326</v>
      </c>
      <c r="D2194" s="9" t="s">
        <v>1327</v>
      </c>
      <c r="I2194" s="44"/>
    </row>
    <row r="2195">
      <c r="B2195" s="40"/>
      <c r="I2195" s="44"/>
    </row>
    <row r="2196">
      <c r="B2196" s="40"/>
      <c r="C2196" s="34" t="s">
        <v>54</v>
      </c>
      <c r="I2196" s="44"/>
    </row>
    <row r="2197">
      <c r="B2197" s="40"/>
      <c r="I2197" s="44"/>
    </row>
    <row r="2198" ht="34.413623046875" customHeight="1">
      <c r="B2198" s="41" t="s">
        <v>1659</v>
      </c>
      <c r="C2198" s="33" t="s">
        <v>257</v>
      </c>
      <c r="D2198" s="31" t="s">
        <v>1660</v>
      </c>
      <c r="E2198" s="30"/>
      <c r="F2198" s="30"/>
      <c r="G2198" s="30"/>
      <c r="H2198" s="30"/>
      <c r="I2198" s="45"/>
    </row>
    <row r="2199">
      <c r="B2199" s="40"/>
      <c r="C2199" s="3" t="s">
        <v>259</v>
      </c>
      <c r="I2199" s="44"/>
    </row>
    <row r="2200">
      <c r="B2200" s="40"/>
      <c r="I2200" s="44"/>
    </row>
    <row r="2201">
      <c r="B2201" s="40"/>
      <c r="C2201" s="34" t="s">
        <v>54</v>
      </c>
      <c r="I2201" s="44"/>
    </row>
    <row r="2202">
      <c r="B2202" s="40"/>
      <c r="I2202" s="44"/>
    </row>
    <row r="2203" ht="34.413623046875" customHeight="1">
      <c r="B2203" s="41" t="s">
        <v>1661</v>
      </c>
      <c r="C2203" s="33" t="str">
        <f>HYPERLINK("#'Json-dokumentation'!A2732", "Element av typen 'NuDesc'")</f>
        <v>Element av typen 'NuDesc'</v>
      </c>
      <c r="D2203" s="31" t="s">
        <v>1662</v>
      </c>
      <c r="E2203" s="30"/>
      <c r="F2203" s="30"/>
      <c r="G2203" s="30"/>
      <c r="H2203" s="30"/>
      <c r="I2203" s="45"/>
    </row>
    <row r="2204">
      <c r="B2204" s="40"/>
      <c r="C2204" s="34" t="s">
        <v>54</v>
      </c>
      <c r="I2204" s="44"/>
    </row>
    <row r="2205">
      <c r="B2205" s="40"/>
      <c r="I2205" s="44"/>
    </row>
    <row r="2206" ht="34.413623046875" customHeight="1">
      <c r="B2206" s="41" t="s">
        <v>1524</v>
      </c>
      <c r="C2206" s="32" t="s">
        <v>45</v>
      </c>
      <c r="D2206" s="31" t="s">
        <v>1663</v>
      </c>
      <c r="E2206" s="30"/>
      <c r="F2206" s="30"/>
      <c r="G2206" s="30"/>
      <c r="H2206" s="30"/>
      <c r="I2206" s="45"/>
    </row>
    <row r="2207" ht="34.413623046875" customHeight="1">
      <c r="B2207" s="40"/>
      <c r="C2207" s="3" t="s">
        <v>1526</v>
      </c>
      <c r="D2207" s="9" t="s">
        <v>1664</v>
      </c>
      <c r="I2207" s="44"/>
    </row>
    <row r="2208" ht="19.947476196289063" customHeight="1">
      <c r="B2208" s="40"/>
      <c r="C2208" s="3" t="s">
        <v>1528</v>
      </c>
      <c r="D2208" s="9" t="s">
        <v>1665</v>
      </c>
      <c r="I2208" s="44"/>
    </row>
    <row r="2209" ht="19.947476196289063" customHeight="1">
      <c r="B2209" s="40"/>
      <c r="C2209" s="3" t="s">
        <v>278</v>
      </c>
      <c r="D2209" s="9" t="s">
        <v>1666</v>
      </c>
      <c r="I2209" s="44"/>
    </row>
    <row r="2210">
      <c r="B2210" s="40"/>
      <c r="I2210" s="44"/>
    </row>
    <row r="2211">
      <c r="B2211" s="40"/>
      <c r="C2211" s="34" t="s">
        <v>54</v>
      </c>
      <c r="I2211" s="44"/>
    </row>
    <row r="2212">
      <c r="B2212" s="40"/>
      <c r="I2212" s="44"/>
    </row>
    <row r="2213" ht="63.34591064453125" customHeight="1">
      <c r="B2213" s="41" t="s">
        <v>1548</v>
      </c>
      <c r="C2213" s="32" t="s">
        <v>1532</v>
      </c>
      <c r="D2213" s="31" t="s">
        <v>1667</v>
      </c>
      <c r="E2213" s="30"/>
      <c r="F2213" s="30"/>
      <c r="G2213" s="30"/>
      <c r="H2213" s="30"/>
      <c r="I2213" s="45"/>
    </row>
    <row r="2214" ht="19.947476196289063" customHeight="1">
      <c r="B2214" s="40"/>
      <c r="C2214" s="3" t="s">
        <v>525</v>
      </c>
      <c r="D2214" s="9" t="s">
        <v>1668</v>
      </c>
      <c r="I2214" s="44"/>
    </row>
    <row r="2215" ht="34.413623046875" customHeight="1">
      <c r="B2215" s="40"/>
      <c r="C2215" s="3" t="s">
        <v>1669</v>
      </c>
      <c r="D2215" s="9" t="s">
        <v>1670</v>
      </c>
      <c r="I2215" s="44"/>
    </row>
    <row r="2216" ht="19.947476196289063" customHeight="1">
      <c r="B2216" s="40"/>
      <c r="C2216" s="3" t="s">
        <v>1552</v>
      </c>
      <c r="D2216" s="9" t="s">
        <v>1671</v>
      </c>
      <c r="I2216" s="44"/>
    </row>
    <row r="2217" ht="19.947476196289063" customHeight="1">
      <c r="B2217" s="40"/>
      <c r="C2217" s="3" t="s">
        <v>1634</v>
      </c>
      <c r="D2217" s="9" t="s">
        <v>1672</v>
      </c>
      <c r="I2217" s="44"/>
    </row>
    <row r="2218" ht="34.413623046875" customHeight="1">
      <c r="B2218" s="40"/>
      <c r="C2218" s="3" t="s">
        <v>1673</v>
      </c>
      <c r="D2218" s="9" t="s">
        <v>1674</v>
      </c>
      <c r="I2218" s="44"/>
    </row>
    <row r="2219">
      <c r="B2219" s="40"/>
      <c r="I2219" s="44"/>
    </row>
    <row r="2220">
      <c r="B2220" s="40"/>
      <c r="C2220" s="34" t="s">
        <v>54</v>
      </c>
      <c r="I2220" s="44"/>
    </row>
    <row r="2221">
      <c r="B2221" s="40"/>
      <c r="I2221" s="44"/>
    </row>
    <row r="2222" ht="63.34591064453125" customHeight="1">
      <c r="B2222" s="41" t="s">
        <v>1531</v>
      </c>
      <c r="C2222" s="32" t="s">
        <v>1532</v>
      </c>
      <c r="D2222" s="31" t="s">
        <v>1675</v>
      </c>
      <c r="E2222" s="30"/>
      <c r="F2222" s="30"/>
      <c r="G2222" s="30"/>
      <c r="H2222" s="30"/>
      <c r="I2222" s="45"/>
    </row>
    <row r="2223" ht="19.947476196289063" customHeight="1">
      <c r="B2223" s="40"/>
      <c r="C2223" s="3" t="s">
        <v>525</v>
      </c>
      <c r="D2223" s="9" t="s">
        <v>1676</v>
      </c>
      <c r="I2223" s="44"/>
    </row>
    <row r="2224" ht="19.947476196289063" customHeight="1">
      <c r="B2224" s="40"/>
      <c r="C2224" s="3" t="s">
        <v>1677</v>
      </c>
      <c r="D2224" s="9" t="s">
        <v>1678</v>
      </c>
      <c r="I2224" s="44"/>
    </row>
    <row r="2225" ht="19.947476196289063" customHeight="1">
      <c r="B2225" s="40"/>
      <c r="C2225" s="3" t="s">
        <v>1679</v>
      </c>
      <c r="D2225" s="9" t="s">
        <v>1680</v>
      </c>
      <c r="I2225" s="44"/>
    </row>
    <row r="2226" ht="19.947476196289063" customHeight="1">
      <c r="B2226" s="40"/>
      <c r="C2226" s="3" t="s">
        <v>1681</v>
      </c>
      <c r="D2226" s="9" t="s">
        <v>1682</v>
      </c>
      <c r="I2226" s="44"/>
    </row>
    <row r="2227" ht="19.947476196289063" customHeight="1">
      <c r="B2227" s="40"/>
      <c r="C2227" s="3" t="s">
        <v>1683</v>
      </c>
      <c r="D2227" s="9" t="s">
        <v>1684</v>
      </c>
      <c r="I2227" s="44"/>
    </row>
    <row r="2228" ht="19.947476196289063" customHeight="1">
      <c r="B2228" s="40"/>
      <c r="C2228" s="3" t="s">
        <v>1685</v>
      </c>
      <c r="D2228" s="9" t="s">
        <v>1686</v>
      </c>
      <c r="I2228" s="44"/>
    </row>
    <row r="2229" ht="19.947476196289063" customHeight="1">
      <c r="B2229" s="40"/>
      <c r="C2229" s="3" t="s">
        <v>1687</v>
      </c>
      <c r="D2229" s="9" t="s">
        <v>1688</v>
      </c>
      <c r="I2229" s="44"/>
    </row>
    <row r="2230" ht="19.947476196289063" customHeight="1">
      <c r="B2230" s="40"/>
      <c r="C2230" s="3" t="s">
        <v>1689</v>
      </c>
      <c r="D2230" s="9" t="s">
        <v>1690</v>
      </c>
      <c r="I2230" s="44"/>
    </row>
    <row r="2231" ht="19.947476196289063" customHeight="1">
      <c r="B2231" s="40"/>
      <c r="C2231" s="3" t="s">
        <v>1691</v>
      </c>
      <c r="D2231" s="9" t="s">
        <v>1692</v>
      </c>
      <c r="I2231" s="44"/>
    </row>
    <row r="2232" ht="19.947476196289063" customHeight="1">
      <c r="B2232" s="40"/>
      <c r="C2232" s="3" t="s">
        <v>1537</v>
      </c>
      <c r="D2232" s="9" t="s">
        <v>1538</v>
      </c>
      <c r="I2232" s="44"/>
    </row>
    <row r="2233" ht="19.947476196289063" customHeight="1">
      <c r="B2233" s="40"/>
      <c r="C2233" s="3" t="s">
        <v>1693</v>
      </c>
      <c r="D2233" s="9" t="s">
        <v>1694</v>
      </c>
      <c r="I2233" s="44"/>
    </row>
    <row r="2234">
      <c r="B2234" s="40"/>
      <c r="I2234" s="44"/>
    </row>
    <row r="2235">
      <c r="B2235" s="40"/>
      <c r="C2235" s="34" t="s">
        <v>54</v>
      </c>
      <c r="I2235" s="44"/>
    </row>
    <row r="2236">
      <c r="B2236" s="42"/>
      <c r="C2236" s="38"/>
      <c r="D2236" s="38"/>
      <c r="E2236" s="38"/>
      <c r="F2236" s="38"/>
      <c r="G2236" s="38"/>
      <c r="H2236" s="38"/>
      <c r="I2236" s="46"/>
    </row>
    <row r="2237"/>
    <row r="2238">
      <c r="B2238" s="4" t="s">
        <v>76</v>
      </c>
    </row>
    <row r="2239" ht="19.947476196289063" customHeight="1">
      <c r="B2239" s="53" t="s">
        <v>1695</v>
      </c>
      <c r="C2239" s="36" t="s">
        <v>1696</v>
      </c>
      <c r="D2239" s="37"/>
      <c r="E2239" s="37"/>
      <c r="F2239" s="37"/>
      <c r="G2239" s="37"/>
      <c r="H2239" s="37"/>
      <c r="I2239" s="43"/>
    </row>
    <row r="2240" ht="19.947476196289063" customHeight="1">
      <c r="B2240" s="54" t="s">
        <v>1697</v>
      </c>
      <c r="C2240" s="31" t="s">
        <v>1698</v>
      </c>
      <c r="D2240" s="30"/>
      <c r="I2240" s="44"/>
    </row>
    <row r="2241" ht="19.947476196289063" customHeight="1">
      <c r="B2241" s="54" t="s">
        <v>1699</v>
      </c>
      <c r="C2241" s="31" t="s">
        <v>1700</v>
      </c>
      <c r="D2241" s="30"/>
      <c r="I2241" s="44"/>
    </row>
    <row r="2242" ht="19.947476196289063" customHeight="1">
      <c r="B2242" s="54" t="s">
        <v>1701</v>
      </c>
      <c r="C2242" s="31" t="s">
        <v>1702</v>
      </c>
      <c r="D2242" s="30"/>
      <c r="I2242" s="44"/>
    </row>
    <row r="2243" ht="34.413623046875" customHeight="1">
      <c r="B2243" s="54" t="s">
        <v>1703</v>
      </c>
      <c r="C2243" s="31" t="s">
        <v>1704</v>
      </c>
      <c r="D2243" s="30"/>
      <c r="I2243" s="44"/>
    </row>
    <row r="2244" ht="19.947476196289063" customHeight="1">
      <c r="B2244" s="54" t="s">
        <v>1705</v>
      </c>
      <c r="C2244" s="31" t="s">
        <v>1706</v>
      </c>
      <c r="D2244" s="30"/>
      <c r="I2244" s="44"/>
    </row>
    <row r="2245" ht="19.947476196289063" customHeight="1">
      <c r="B2245" s="55" t="s">
        <v>1707</v>
      </c>
      <c r="C2245" s="51" t="s">
        <v>1708</v>
      </c>
      <c r="D2245" s="52"/>
      <c r="E2245" s="38"/>
      <c r="F2245" s="38"/>
      <c r="G2245" s="38"/>
      <c r="H2245" s="38"/>
      <c r="I2245" s="46"/>
    </row>
    <row r="2246"/>
    <row r="2247"/>
    <row r="2248"/>
    <row r="2249" ht="92.2781982421875" customHeight="1">
      <c r="A2249" s="9" t="s">
        <v>29</v>
      </c>
    </row>
    <row r="2250">
      <c r="A2250" s="28" t="s">
        <v>1709</v>
      </c>
      <c r="B2250" s="4" t="s">
        <v>43</v>
      </c>
    </row>
    <row r="2251" ht="63.34591064453125" customHeight="1">
      <c r="B2251" s="39" t="s">
        <v>1710</v>
      </c>
      <c r="C2251" s="56" t="s">
        <v>257</v>
      </c>
      <c r="D2251" s="36" t="s">
        <v>1711</v>
      </c>
      <c r="E2251" s="37"/>
      <c r="F2251" s="37"/>
      <c r="G2251" s="37"/>
      <c r="H2251" s="37"/>
      <c r="I2251" s="43"/>
    </row>
    <row r="2252">
      <c r="B2252" s="40"/>
      <c r="C2252" s="3" t="s">
        <v>259</v>
      </c>
      <c r="I2252" s="44"/>
    </row>
    <row r="2253">
      <c r="B2253" s="40"/>
      <c r="I2253" s="44"/>
    </row>
    <row r="2254">
      <c r="B2254" s="40"/>
      <c r="C2254" s="7" t="s">
        <v>49</v>
      </c>
      <c r="I2254" s="44"/>
    </row>
    <row r="2255">
      <c r="B2255" s="40"/>
      <c r="I2255" s="44"/>
    </row>
    <row r="2256" ht="19.947476196289063" customHeight="1">
      <c r="B2256" s="41" t="s">
        <v>1712</v>
      </c>
      <c r="C2256" s="32" t="s">
        <v>45</v>
      </c>
      <c r="D2256" s="31" t="s">
        <v>1713</v>
      </c>
      <c r="E2256" s="30"/>
      <c r="F2256" s="30"/>
      <c r="G2256" s="30"/>
      <c r="H2256" s="30"/>
      <c r="I2256" s="45"/>
    </row>
    <row r="2257" ht="19.947476196289063" customHeight="1">
      <c r="B2257" s="40"/>
      <c r="C2257" s="3" t="s">
        <v>434</v>
      </c>
      <c r="D2257" s="9" t="s">
        <v>1714</v>
      </c>
      <c r="I2257" s="44"/>
    </row>
    <row r="2258" ht="19.947476196289063" customHeight="1">
      <c r="B2258" s="40"/>
      <c r="C2258" s="3" t="s">
        <v>537</v>
      </c>
      <c r="D2258" s="9" t="s">
        <v>1715</v>
      </c>
      <c r="I2258" s="44"/>
    </row>
    <row r="2259" ht="19.947476196289063" customHeight="1">
      <c r="B2259" s="40"/>
      <c r="C2259" s="3" t="s">
        <v>1716</v>
      </c>
      <c r="D2259" s="9" t="s">
        <v>1717</v>
      </c>
      <c r="I2259" s="44"/>
    </row>
    <row r="2260" ht="19.947476196289063" customHeight="1">
      <c r="B2260" s="40"/>
      <c r="C2260" s="3" t="s">
        <v>1718</v>
      </c>
      <c r="D2260" s="9" t="s">
        <v>1719</v>
      </c>
      <c r="I2260" s="44"/>
    </row>
    <row r="2261" ht="19.947476196289063" customHeight="1">
      <c r="B2261" s="40"/>
      <c r="C2261" s="3" t="s">
        <v>1720</v>
      </c>
      <c r="D2261" s="9" t="s">
        <v>1721</v>
      </c>
      <c r="I2261" s="44"/>
    </row>
    <row r="2262" ht="19.947476196289063" customHeight="1">
      <c r="B2262" s="40"/>
      <c r="C2262" s="3" t="s">
        <v>1722</v>
      </c>
      <c r="D2262" s="9" t="s">
        <v>1723</v>
      </c>
      <c r="I2262" s="44"/>
    </row>
    <row r="2263">
      <c r="B2263" s="40"/>
      <c r="I2263" s="44"/>
    </row>
    <row r="2264">
      <c r="B2264" s="40"/>
      <c r="C2264" s="34" t="s">
        <v>54</v>
      </c>
      <c r="I2264" s="44"/>
    </row>
    <row r="2265">
      <c r="B2265" s="40"/>
      <c r="C2265" s="60" t="str">
        <f>HYPERLINK("#'Json-dokumentation'!B2360", "Fotnot: (*)")</f>
        <v>Fotnot: (*)</v>
      </c>
      <c r="I2265" s="44"/>
    </row>
    <row r="2266">
      <c r="B2266" s="40"/>
      <c r="I2266" s="44"/>
    </row>
    <row r="2267" ht="19.947476196289063" customHeight="1">
      <c r="B2267" s="41" t="s">
        <v>1724</v>
      </c>
      <c r="C2267" s="32" t="s">
        <v>45</v>
      </c>
      <c r="D2267" s="31" t="s">
        <v>1725</v>
      </c>
      <c r="E2267" s="30"/>
      <c r="F2267" s="30"/>
      <c r="G2267" s="30"/>
      <c r="H2267" s="30"/>
      <c r="I2267" s="45"/>
    </row>
    <row r="2268" ht="19.947476196289063" customHeight="1">
      <c r="B2268" s="40"/>
      <c r="C2268" s="3" t="s">
        <v>434</v>
      </c>
      <c r="D2268" s="9" t="s">
        <v>1726</v>
      </c>
      <c r="I2268" s="44"/>
    </row>
    <row r="2269" ht="19.947476196289063" customHeight="1">
      <c r="B2269" s="40"/>
      <c r="C2269" s="3" t="s">
        <v>537</v>
      </c>
      <c r="D2269" s="9" t="s">
        <v>1727</v>
      </c>
      <c r="I2269" s="44"/>
    </row>
    <row r="2270" ht="19.947476196289063" customHeight="1">
      <c r="B2270" s="40"/>
      <c r="C2270" s="3" t="s">
        <v>1728</v>
      </c>
      <c r="D2270" s="9" t="s">
        <v>1729</v>
      </c>
      <c r="I2270" s="44"/>
    </row>
    <row r="2271" ht="63.34591064453125" customHeight="1">
      <c r="B2271" s="40"/>
      <c r="C2271" s="3" t="s">
        <v>1730</v>
      </c>
      <c r="D2271" s="9" t="s">
        <v>1731</v>
      </c>
      <c r="I2271" s="44"/>
    </row>
    <row r="2272" ht="19.947476196289063" customHeight="1">
      <c r="B2272" s="40"/>
      <c r="C2272" s="3" t="s">
        <v>1732</v>
      </c>
      <c r="D2272" s="9" t="s">
        <v>1733</v>
      </c>
      <c r="I2272" s="44"/>
    </row>
    <row r="2273" ht="19.947476196289063" customHeight="1">
      <c r="B2273" s="40"/>
      <c r="C2273" s="3" t="s">
        <v>1734</v>
      </c>
      <c r="D2273" s="9" t="s">
        <v>1735</v>
      </c>
      <c r="I2273" s="44"/>
    </row>
    <row r="2274" ht="19.947476196289063" customHeight="1">
      <c r="B2274" s="40"/>
      <c r="C2274" s="3" t="s">
        <v>1736</v>
      </c>
      <c r="D2274" s="9" t="s">
        <v>1737</v>
      </c>
      <c r="I2274" s="44"/>
    </row>
    <row r="2275" ht="19.947476196289063" customHeight="1">
      <c r="B2275" s="40"/>
      <c r="C2275" s="3" t="s">
        <v>1738</v>
      </c>
      <c r="D2275" s="9" t="s">
        <v>1739</v>
      </c>
      <c r="I2275" s="44"/>
    </row>
    <row r="2276" ht="19.947476196289063" customHeight="1">
      <c r="B2276" s="40"/>
      <c r="C2276" s="3" t="s">
        <v>1740</v>
      </c>
      <c r="D2276" s="9" t="s">
        <v>1741</v>
      </c>
      <c r="I2276" s="44"/>
    </row>
    <row r="2277" ht="19.947476196289063" customHeight="1">
      <c r="B2277" s="40"/>
      <c r="C2277" s="3" t="s">
        <v>1742</v>
      </c>
      <c r="D2277" s="9" t="s">
        <v>1743</v>
      </c>
      <c r="I2277" s="44"/>
    </row>
    <row r="2278" ht="19.947476196289063" customHeight="1">
      <c r="B2278" s="40"/>
      <c r="C2278" s="3" t="s">
        <v>1744</v>
      </c>
      <c r="D2278" s="9" t="s">
        <v>1745</v>
      </c>
      <c r="I2278" s="44"/>
    </row>
    <row r="2279" ht="19.947476196289063" customHeight="1">
      <c r="B2279" s="40"/>
      <c r="C2279" s="3" t="s">
        <v>1746</v>
      </c>
      <c r="D2279" s="9" t="s">
        <v>1747</v>
      </c>
      <c r="I2279" s="44"/>
    </row>
    <row r="2280" ht="19.947476196289063" customHeight="1">
      <c r="B2280" s="40"/>
      <c r="C2280" s="3" t="s">
        <v>1748</v>
      </c>
      <c r="D2280" s="9" t="s">
        <v>1749</v>
      </c>
      <c r="I2280" s="44"/>
    </row>
    <row r="2281" ht="19.947476196289063" customHeight="1">
      <c r="B2281" s="40"/>
      <c r="C2281" s="3" t="s">
        <v>1750</v>
      </c>
      <c r="D2281" s="9" t="s">
        <v>1751</v>
      </c>
      <c r="I2281" s="44"/>
    </row>
    <row r="2282" ht="19.947476196289063" customHeight="1">
      <c r="B2282" s="40"/>
      <c r="C2282" s="3" t="s">
        <v>1752</v>
      </c>
      <c r="D2282" s="9" t="s">
        <v>1753</v>
      </c>
      <c r="I2282" s="44"/>
    </row>
    <row r="2283">
      <c r="B2283" s="40"/>
      <c r="I2283" s="44"/>
    </row>
    <row r="2284">
      <c r="B2284" s="40"/>
      <c r="C2284" s="34" t="s">
        <v>54</v>
      </c>
      <c r="I2284" s="44"/>
    </row>
    <row r="2285">
      <c r="B2285" s="40"/>
      <c r="C2285" s="60" t="str">
        <f>HYPERLINK("#'Json-dokumentation'!B2360", "Fotnot: (*)")</f>
        <v>Fotnot: (*)</v>
      </c>
      <c r="I2285" s="44"/>
    </row>
    <row r="2286">
      <c r="B2286" s="40"/>
      <c r="I2286" s="44"/>
    </row>
    <row r="2287" ht="19.947476196289063" customHeight="1">
      <c r="B2287" s="41" t="s">
        <v>1754</v>
      </c>
      <c r="C2287" s="32" t="s">
        <v>45</v>
      </c>
      <c r="D2287" s="31" t="s">
        <v>1755</v>
      </c>
      <c r="E2287" s="30"/>
      <c r="F2287" s="30"/>
      <c r="G2287" s="30"/>
      <c r="H2287" s="30"/>
      <c r="I2287" s="45"/>
    </row>
    <row r="2288" ht="19.947476196289063" customHeight="1">
      <c r="B2288" s="40"/>
      <c r="C2288" s="3" t="s">
        <v>434</v>
      </c>
      <c r="D2288" s="9" t="s">
        <v>1756</v>
      </c>
      <c r="I2288" s="44"/>
    </row>
    <row r="2289" ht="19.947476196289063" customHeight="1">
      <c r="B2289" s="40"/>
      <c r="C2289" s="3" t="s">
        <v>537</v>
      </c>
      <c r="D2289" s="9" t="s">
        <v>1757</v>
      </c>
      <c r="I2289" s="44"/>
    </row>
    <row r="2290" ht="19.947476196289063" customHeight="1">
      <c r="B2290" s="40"/>
      <c r="C2290" s="3" t="s">
        <v>1758</v>
      </c>
      <c r="D2290" s="9" t="s">
        <v>1759</v>
      </c>
      <c r="I2290" s="44"/>
    </row>
    <row r="2291" ht="19.947476196289063" customHeight="1">
      <c r="B2291" s="40"/>
      <c r="C2291" s="3" t="s">
        <v>1760</v>
      </c>
      <c r="D2291" s="9" t="s">
        <v>1761</v>
      </c>
      <c r="I2291" s="44"/>
    </row>
    <row r="2292" ht="19.947476196289063" customHeight="1">
      <c r="B2292" s="40"/>
      <c r="C2292" s="3" t="s">
        <v>1762</v>
      </c>
      <c r="D2292" s="9" t="s">
        <v>1763</v>
      </c>
      <c r="I2292" s="44"/>
    </row>
    <row r="2293">
      <c r="B2293" s="40"/>
      <c r="I2293" s="44"/>
    </row>
    <row r="2294">
      <c r="B2294" s="40"/>
      <c r="C2294" s="34" t="s">
        <v>54</v>
      </c>
      <c r="I2294" s="44"/>
    </row>
    <row r="2295">
      <c r="B2295" s="40"/>
      <c r="C2295" s="60" t="str">
        <f>HYPERLINK("#'Json-dokumentation'!B2360", "Fotnot: (*)")</f>
        <v>Fotnot: (*)</v>
      </c>
      <c r="I2295" s="44"/>
    </row>
    <row r="2296">
      <c r="B2296" s="40"/>
      <c r="I2296" s="44"/>
    </row>
    <row r="2297" ht="19.947476196289063" customHeight="1">
      <c r="B2297" s="41" t="s">
        <v>1764</v>
      </c>
      <c r="C2297" s="32" t="s">
        <v>45</v>
      </c>
      <c r="D2297" s="31" t="s">
        <v>1765</v>
      </c>
      <c r="E2297" s="30"/>
      <c r="F2297" s="30"/>
      <c r="G2297" s="30"/>
      <c r="H2297" s="30"/>
      <c r="I2297" s="45"/>
    </row>
    <row r="2298" ht="19.947476196289063" customHeight="1">
      <c r="B2298" s="40"/>
      <c r="C2298" s="3" t="s">
        <v>434</v>
      </c>
      <c r="D2298" s="9" t="s">
        <v>1766</v>
      </c>
      <c r="I2298" s="44"/>
    </row>
    <row r="2299" ht="19.947476196289063" customHeight="1">
      <c r="B2299" s="40"/>
      <c r="C2299" s="3" t="s">
        <v>537</v>
      </c>
      <c r="D2299" s="9" t="s">
        <v>1767</v>
      </c>
      <c r="I2299" s="44"/>
    </row>
    <row r="2300" ht="19.947476196289063" customHeight="1">
      <c r="B2300" s="40"/>
      <c r="C2300" s="3" t="s">
        <v>1768</v>
      </c>
      <c r="D2300" s="9" t="s">
        <v>1769</v>
      </c>
      <c r="I2300" s="44"/>
    </row>
    <row r="2301" ht="19.947476196289063" customHeight="1">
      <c r="B2301" s="40"/>
      <c r="C2301" s="3" t="s">
        <v>1770</v>
      </c>
      <c r="D2301" s="9" t="s">
        <v>1771</v>
      </c>
      <c r="I2301" s="44"/>
    </row>
    <row r="2302">
      <c r="B2302" s="40"/>
      <c r="I2302" s="44"/>
    </row>
    <row r="2303">
      <c r="B2303" s="40"/>
      <c r="C2303" s="34" t="s">
        <v>54</v>
      </c>
      <c r="I2303" s="44"/>
    </row>
    <row r="2304">
      <c r="B2304" s="40"/>
      <c r="C2304" s="60" t="str">
        <f>HYPERLINK("#'Json-dokumentation'!B2360", "Fotnot: (*)")</f>
        <v>Fotnot: (*)</v>
      </c>
      <c r="I2304" s="44"/>
    </row>
    <row r="2305">
      <c r="B2305" s="40"/>
      <c r="I2305" s="44"/>
    </row>
    <row r="2306" ht="19.947476196289063" customHeight="1">
      <c r="B2306" s="41" t="s">
        <v>1772</v>
      </c>
      <c r="C2306" s="32" t="s">
        <v>45</v>
      </c>
      <c r="D2306" s="31" t="s">
        <v>1773</v>
      </c>
      <c r="E2306" s="30"/>
      <c r="F2306" s="30"/>
      <c r="G2306" s="30"/>
      <c r="H2306" s="30"/>
      <c r="I2306" s="45"/>
    </row>
    <row r="2307" ht="19.947476196289063" customHeight="1">
      <c r="B2307" s="40"/>
      <c r="C2307" s="3" t="s">
        <v>434</v>
      </c>
      <c r="D2307" s="9" t="s">
        <v>1774</v>
      </c>
      <c r="I2307" s="44"/>
    </row>
    <row r="2308" ht="19.947476196289063" customHeight="1">
      <c r="B2308" s="40"/>
      <c r="C2308" s="3" t="s">
        <v>537</v>
      </c>
      <c r="D2308" s="9" t="s">
        <v>1775</v>
      </c>
      <c r="I2308" s="44"/>
    </row>
    <row r="2309" ht="19.947476196289063" customHeight="1">
      <c r="B2309" s="40"/>
      <c r="C2309" s="3" t="s">
        <v>1776</v>
      </c>
      <c r="D2309" s="9" t="s">
        <v>1777</v>
      </c>
      <c r="I2309" s="44"/>
    </row>
    <row r="2310">
      <c r="B2310" s="40"/>
      <c r="I2310" s="44"/>
    </row>
    <row r="2311">
      <c r="B2311" s="40"/>
      <c r="C2311" s="34" t="s">
        <v>54</v>
      </c>
      <c r="I2311" s="44"/>
    </row>
    <row r="2312">
      <c r="B2312" s="40"/>
      <c r="C2312" s="60" t="str">
        <f>HYPERLINK("#'Json-dokumentation'!B2360", "Fotnot: (*)")</f>
        <v>Fotnot: (*)</v>
      </c>
      <c r="I2312" s="44"/>
    </row>
    <row r="2313">
      <c r="B2313" s="40"/>
      <c r="I2313" s="44"/>
    </row>
    <row r="2314" ht="19.947476196289063" customHeight="1">
      <c r="B2314" s="41" t="s">
        <v>1778</v>
      </c>
      <c r="C2314" s="32" t="s">
        <v>45</v>
      </c>
      <c r="D2314" s="31" t="s">
        <v>1779</v>
      </c>
      <c r="E2314" s="30"/>
      <c r="F2314" s="30"/>
      <c r="G2314" s="30"/>
      <c r="H2314" s="30"/>
      <c r="I2314" s="45"/>
    </row>
    <row r="2315" ht="19.947476196289063" customHeight="1">
      <c r="B2315" s="40"/>
      <c r="C2315" s="3" t="s">
        <v>434</v>
      </c>
      <c r="D2315" s="9" t="s">
        <v>1780</v>
      </c>
      <c r="I2315" s="44"/>
    </row>
    <row r="2316" ht="19.947476196289063" customHeight="1">
      <c r="B2316" s="40"/>
      <c r="C2316" s="3" t="s">
        <v>537</v>
      </c>
      <c r="D2316" s="9" t="s">
        <v>1781</v>
      </c>
      <c r="I2316" s="44"/>
    </row>
    <row r="2317" ht="19.947476196289063" customHeight="1">
      <c r="B2317" s="40"/>
      <c r="C2317" s="3" t="s">
        <v>1782</v>
      </c>
      <c r="D2317" s="9" t="s">
        <v>1783</v>
      </c>
      <c r="I2317" s="44"/>
    </row>
    <row r="2318" ht="19.947476196289063" customHeight="1">
      <c r="B2318" s="40"/>
      <c r="C2318" s="3" t="s">
        <v>1784</v>
      </c>
      <c r="D2318" s="9" t="s">
        <v>1785</v>
      </c>
      <c r="I2318" s="44"/>
    </row>
    <row r="2319">
      <c r="B2319" s="40"/>
      <c r="I2319" s="44"/>
    </row>
    <row r="2320">
      <c r="B2320" s="40"/>
      <c r="C2320" s="34" t="s">
        <v>54</v>
      </c>
      <c r="I2320" s="44"/>
    </row>
    <row r="2321">
      <c r="B2321" s="40"/>
      <c r="C2321" s="60" t="str">
        <f>HYPERLINK("#'Json-dokumentation'!B2360", "Fotnot: (*)")</f>
        <v>Fotnot: (*)</v>
      </c>
      <c r="I2321" s="44"/>
    </row>
    <row r="2322">
      <c r="B2322" s="40"/>
      <c r="I2322" s="44"/>
    </row>
    <row r="2323" ht="19.947476196289063" customHeight="1">
      <c r="B2323" s="41" t="s">
        <v>1786</v>
      </c>
      <c r="C2323" s="32" t="s">
        <v>45</v>
      </c>
      <c r="D2323" s="31" t="s">
        <v>1787</v>
      </c>
      <c r="E2323" s="30"/>
      <c r="F2323" s="30"/>
      <c r="G2323" s="30"/>
      <c r="H2323" s="30"/>
      <c r="I2323" s="45"/>
    </row>
    <row r="2324" ht="19.947476196289063" customHeight="1">
      <c r="B2324" s="40"/>
      <c r="C2324" s="3" t="s">
        <v>434</v>
      </c>
      <c r="D2324" s="9" t="s">
        <v>1788</v>
      </c>
      <c r="I2324" s="44"/>
    </row>
    <row r="2325" ht="19.947476196289063" customHeight="1">
      <c r="B2325" s="40"/>
      <c r="C2325" s="3" t="s">
        <v>537</v>
      </c>
      <c r="D2325" s="9" t="s">
        <v>1789</v>
      </c>
      <c r="I2325" s="44"/>
    </row>
    <row r="2326" ht="19.947476196289063" customHeight="1">
      <c r="B2326" s="40"/>
      <c r="C2326" s="3" t="s">
        <v>1790</v>
      </c>
      <c r="D2326" s="9" t="s">
        <v>1791</v>
      </c>
      <c r="I2326" s="44"/>
    </row>
    <row r="2327" ht="19.947476196289063" customHeight="1">
      <c r="B2327" s="40"/>
      <c r="C2327" s="3" t="s">
        <v>1792</v>
      </c>
      <c r="D2327" s="9" t="s">
        <v>1793</v>
      </c>
      <c r="I2327" s="44"/>
    </row>
    <row r="2328" ht="19.947476196289063" customHeight="1">
      <c r="B2328" s="40"/>
      <c r="C2328" s="3" t="s">
        <v>1794</v>
      </c>
      <c r="D2328" s="9" t="s">
        <v>1795</v>
      </c>
      <c r="I2328" s="44"/>
    </row>
    <row r="2329">
      <c r="B2329" s="40"/>
      <c r="I2329" s="44"/>
    </row>
    <row r="2330">
      <c r="B2330" s="40"/>
      <c r="C2330" s="34" t="s">
        <v>54</v>
      </c>
      <c r="I2330" s="44"/>
    </row>
    <row r="2331">
      <c r="B2331" s="40"/>
      <c r="C2331" s="60" t="str">
        <f>HYPERLINK("#'Json-dokumentation'!B2360", "Fotnot: (*)")</f>
        <v>Fotnot: (*)</v>
      </c>
      <c r="I2331" s="44"/>
    </row>
    <row r="2332">
      <c r="B2332" s="40"/>
      <c r="I2332" s="44"/>
    </row>
    <row r="2333" ht="19.947476196289063" customHeight="1">
      <c r="B2333" s="41" t="s">
        <v>1796</v>
      </c>
      <c r="C2333" s="32" t="s">
        <v>45</v>
      </c>
      <c r="D2333" s="31" t="s">
        <v>1797</v>
      </c>
      <c r="E2333" s="30"/>
      <c r="F2333" s="30"/>
      <c r="G2333" s="30"/>
      <c r="H2333" s="30"/>
      <c r="I2333" s="45"/>
    </row>
    <row r="2334" ht="19.947476196289063" customHeight="1">
      <c r="B2334" s="40"/>
      <c r="C2334" s="3" t="s">
        <v>434</v>
      </c>
      <c r="D2334" s="9" t="s">
        <v>1798</v>
      </c>
      <c r="I2334" s="44"/>
    </row>
    <row r="2335" ht="19.947476196289063" customHeight="1">
      <c r="B2335" s="40"/>
      <c r="C2335" s="3" t="s">
        <v>537</v>
      </c>
      <c r="D2335" s="9" t="s">
        <v>1799</v>
      </c>
      <c r="I2335" s="44"/>
    </row>
    <row r="2336" ht="19.947476196289063" customHeight="1">
      <c r="B2336" s="40"/>
      <c r="C2336" s="3" t="s">
        <v>1800</v>
      </c>
      <c r="D2336" s="9" t="s">
        <v>1801</v>
      </c>
      <c r="I2336" s="44"/>
    </row>
    <row r="2337" ht="19.947476196289063" customHeight="1">
      <c r="B2337" s="40"/>
      <c r="C2337" s="3" t="s">
        <v>262</v>
      </c>
      <c r="D2337" s="9" t="s">
        <v>1802</v>
      </c>
      <c r="I2337" s="44"/>
    </row>
    <row r="2338" ht="19.947476196289063" customHeight="1">
      <c r="B2338" s="40"/>
      <c r="C2338" s="3" t="s">
        <v>1803</v>
      </c>
      <c r="D2338" s="9" t="s">
        <v>1804</v>
      </c>
      <c r="I2338" s="44"/>
    </row>
    <row r="2339" ht="19.947476196289063" customHeight="1">
      <c r="B2339" s="40"/>
      <c r="C2339" s="3" t="s">
        <v>1805</v>
      </c>
      <c r="D2339" s="9" t="s">
        <v>1806</v>
      </c>
      <c r="I2339" s="44"/>
    </row>
    <row r="2340">
      <c r="B2340" s="40"/>
      <c r="I2340" s="44"/>
    </row>
    <row r="2341">
      <c r="B2341" s="40"/>
      <c r="C2341" s="34" t="s">
        <v>54</v>
      </c>
      <c r="I2341" s="44"/>
    </row>
    <row r="2342">
      <c r="B2342" s="40"/>
      <c r="C2342" s="60" t="str">
        <f>HYPERLINK("#'Json-dokumentation'!B2360", "Fotnot: (*)")</f>
        <v>Fotnot: (*)</v>
      </c>
      <c r="I2342" s="44"/>
    </row>
    <row r="2343">
      <c r="B2343" s="40"/>
      <c r="I2343" s="44"/>
    </row>
    <row r="2344" ht="19.947476196289063" customHeight="1">
      <c r="B2344" s="41" t="s">
        <v>1807</v>
      </c>
      <c r="C2344" s="32" t="s">
        <v>45</v>
      </c>
      <c r="D2344" s="31" t="s">
        <v>1808</v>
      </c>
      <c r="E2344" s="30"/>
      <c r="F2344" s="30"/>
      <c r="G2344" s="30"/>
      <c r="H2344" s="30"/>
      <c r="I2344" s="45"/>
    </row>
    <row r="2345" ht="19.947476196289063" customHeight="1">
      <c r="B2345" s="40"/>
      <c r="C2345" s="3" t="s">
        <v>434</v>
      </c>
      <c r="D2345" s="9" t="s">
        <v>1809</v>
      </c>
      <c r="I2345" s="44"/>
    </row>
    <row r="2346" ht="19.947476196289063" customHeight="1">
      <c r="B2346" s="40"/>
      <c r="C2346" s="3" t="s">
        <v>1807</v>
      </c>
      <c r="D2346" s="9" t="s">
        <v>1810</v>
      </c>
      <c r="I2346" s="44"/>
    </row>
    <row r="2347">
      <c r="B2347" s="40"/>
      <c r="I2347" s="44"/>
    </row>
    <row r="2348">
      <c r="B2348" s="40"/>
      <c r="C2348" s="34" t="s">
        <v>54</v>
      </c>
      <c r="I2348" s="44"/>
    </row>
    <row r="2349">
      <c r="B2349" s="40"/>
      <c r="C2349" s="60" t="str">
        <f>HYPERLINK("#'Json-dokumentation'!B2360", "Fotnot: (*)")</f>
        <v>Fotnot: (*)</v>
      </c>
      <c r="I2349" s="44"/>
    </row>
    <row r="2350">
      <c r="B2350" s="40"/>
      <c r="I2350" s="44"/>
    </row>
    <row r="2351" ht="19.947476196289063" customHeight="1">
      <c r="B2351" s="41" t="s">
        <v>214</v>
      </c>
      <c r="C2351" s="32" t="s">
        <v>45</v>
      </c>
      <c r="D2351" s="31" t="s">
        <v>1811</v>
      </c>
      <c r="E2351" s="30"/>
      <c r="F2351" s="30"/>
      <c r="G2351" s="30"/>
      <c r="H2351" s="30"/>
      <c r="I2351" s="45"/>
    </row>
    <row r="2352" ht="19.947476196289063" customHeight="1">
      <c r="B2352" s="40"/>
      <c r="C2352" s="3" t="s">
        <v>434</v>
      </c>
      <c r="D2352" s="9" t="s">
        <v>1812</v>
      </c>
      <c r="I2352" s="44"/>
    </row>
    <row r="2353" ht="19.947476196289063" customHeight="1">
      <c r="B2353" s="40"/>
      <c r="C2353" s="3" t="s">
        <v>214</v>
      </c>
      <c r="D2353" s="9" t="s">
        <v>1813</v>
      </c>
      <c r="I2353" s="44"/>
    </row>
    <row r="2354">
      <c r="B2354" s="40"/>
      <c r="I2354" s="44"/>
    </row>
    <row r="2355">
      <c r="B2355" s="40"/>
      <c r="C2355" s="34" t="s">
        <v>54</v>
      </c>
      <c r="I2355" s="44"/>
    </row>
    <row r="2356">
      <c r="B2356" s="40"/>
      <c r="C2356" s="60" t="str">
        <f>HYPERLINK("#'Json-dokumentation'!B2360", "Fotnot: (*)")</f>
        <v>Fotnot: (*)</v>
      </c>
      <c r="I2356" s="44"/>
    </row>
    <row r="2357">
      <c r="B2357" s="42"/>
      <c r="C2357" s="38"/>
      <c r="D2357" s="38"/>
      <c r="E2357" s="38"/>
      <c r="F2357" s="38"/>
      <c r="G2357" s="38"/>
      <c r="H2357" s="38"/>
      <c r="I2357" s="46"/>
    </row>
    <row r="2358"/>
    <row r="2359">
      <c r="B2359" s="4" t="s">
        <v>697</v>
      </c>
    </row>
    <row r="2360" ht="19.947476196289063" customHeight="1">
      <c r="B2360" s="67" t="s">
        <v>1814</v>
      </c>
      <c r="C2360" s="47" t="s">
        <v>1815</v>
      </c>
      <c r="D2360" s="48"/>
      <c r="E2360" s="48"/>
      <c r="F2360" s="48"/>
      <c r="G2360" s="48"/>
      <c r="H2360" s="48"/>
      <c r="I2360" s="50"/>
    </row>
    <row r="2361"/>
    <row r="2362"/>
    <row r="2363"/>
    <row r="2364" ht="92.2781982421875" customHeight="1">
      <c r="A2364" s="9" t="s">
        <v>14</v>
      </c>
    </row>
    <row r="2365">
      <c r="A2365" s="28" t="s">
        <v>1816</v>
      </c>
      <c r="B2365" s="4" t="s">
        <v>43</v>
      </c>
    </row>
    <row r="2366" ht="77.81205444335937" customHeight="1">
      <c r="B2366" s="39" t="s">
        <v>708</v>
      </c>
      <c r="C2366" s="35" t="s">
        <v>45</v>
      </c>
      <c r="D2366" s="36" t="s">
        <v>1817</v>
      </c>
      <c r="E2366" s="37"/>
      <c r="F2366" s="37"/>
      <c r="G2366" s="37"/>
      <c r="H2366" s="37"/>
      <c r="I2366" s="43"/>
    </row>
    <row r="2367" ht="19.947476196289063" customHeight="1">
      <c r="B2367" s="40"/>
      <c r="C2367" s="3" t="s">
        <v>710</v>
      </c>
      <c r="D2367" s="9" t="s">
        <v>711</v>
      </c>
      <c r="I2367" s="44"/>
    </row>
    <row r="2368" ht="19.947476196289063" customHeight="1">
      <c r="B2368" s="40"/>
      <c r="C2368" s="3" t="s">
        <v>712</v>
      </c>
      <c r="D2368" s="9" t="s">
        <v>1818</v>
      </c>
      <c r="I2368" s="44"/>
    </row>
    <row r="2369" ht="19.947476196289063" customHeight="1">
      <c r="B2369" s="40"/>
      <c r="C2369" s="3" t="s">
        <v>1819</v>
      </c>
      <c r="D2369" s="9" t="s">
        <v>1820</v>
      </c>
      <c r="I2369" s="44"/>
    </row>
    <row r="2370" ht="19.947476196289063" customHeight="1">
      <c r="B2370" s="40"/>
      <c r="C2370" s="3" t="s">
        <v>1821</v>
      </c>
      <c r="D2370" s="9" t="s">
        <v>1822</v>
      </c>
      <c r="I2370" s="44"/>
    </row>
    <row r="2371">
      <c r="B2371" s="40"/>
      <c r="I2371" s="44"/>
    </row>
    <row r="2372">
      <c r="B2372" s="40"/>
      <c r="C2372" s="7" t="s">
        <v>49</v>
      </c>
      <c r="I2372" s="44"/>
    </row>
    <row r="2373">
      <c r="B2373" s="40"/>
      <c r="I2373" s="44"/>
    </row>
    <row r="2374" ht="19.947476196289063" customHeight="1">
      <c r="B2374" s="41" t="s">
        <v>1823</v>
      </c>
      <c r="C2374" s="32" t="s">
        <v>45</v>
      </c>
      <c r="D2374" s="31" t="s">
        <v>1824</v>
      </c>
      <c r="E2374" s="30"/>
      <c r="F2374" s="30"/>
      <c r="G2374" s="30"/>
      <c r="H2374" s="30"/>
      <c r="I2374" s="45"/>
    </row>
    <row r="2375" ht="19.947476196289063" customHeight="1">
      <c r="B2375" s="40"/>
      <c r="C2375" s="3" t="s">
        <v>1825</v>
      </c>
      <c r="D2375" s="9" t="s">
        <v>1826</v>
      </c>
      <c r="I2375" s="44"/>
    </row>
    <row r="2376" ht="19.947476196289063" customHeight="1">
      <c r="B2376" s="40"/>
      <c r="C2376" s="3" t="s">
        <v>1827</v>
      </c>
      <c r="D2376" s="9" t="s">
        <v>1828</v>
      </c>
      <c r="I2376" s="44"/>
    </row>
    <row r="2377" ht="19.947476196289063" customHeight="1">
      <c r="B2377" s="40"/>
      <c r="C2377" s="3" t="s">
        <v>1829</v>
      </c>
      <c r="D2377" s="9" t="s">
        <v>1830</v>
      </c>
      <c r="I2377" s="44"/>
    </row>
    <row r="2378">
      <c r="B2378" s="40"/>
      <c r="I2378" s="44"/>
    </row>
    <row r="2379">
      <c r="B2379" s="40"/>
      <c r="C2379" s="7" t="s">
        <v>49</v>
      </c>
      <c r="I2379" s="44"/>
    </row>
    <row r="2380">
      <c r="B2380" s="40"/>
      <c r="I2380" s="44"/>
    </row>
    <row r="2381" ht="34.413623046875" customHeight="1">
      <c r="B2381" s="41" t="s">
        <v>1295</v>
      </c>
      <c r="C2381" s="33" t="s">
        <v>67</v>
      </c>
      <c r="D2381" s="31" t="s">
        <v>1831</v>
      </c>
      <c r="E2381" s="30"/>
      <c r="F2381" s="30"/>
      <c r="G2381" s="30"/>
      <c r="H2381" s="30"/>
      <c r="I2381" s="45"/>
    </row>
    <row r="2382">
      <c r="B2382" s="40"/>
      <c r="I2382" s="44"/>
    </row>
    <row r="2383">
      <c r="B2383" s="40"/>
      <c r="C2383" s="34" t="s">
        <v>54</v>
      </c>
      <c r="I2383" s="44"/>
    </row>
    <row r="2384">
      <c r="B2384" s="40"/>
      <c r="I2384" s="44"/>
    </row>
    <row r="2385" ht="19.947476196289063" customHeight="1">
      <c r="B2385" s="64" t="s">
        <v>1832</v>
      </c>
      <c r="C2385" s="57"/>
      <c r="D2385" s="57"/>
      <c r="E2385" s="57"/>
      <c r="F2385" s="57"/>
      <c r="G2385" s="57"/>
      <c r="H2385" s="57"/>
      <c r="I2385" s="66"/>
    </row>
    <row r="2386" ht="19.947476196289063" customHeight="1">
      <c r="B2386" s="63" t="s">
        <v>687</v>
      </c>
      <c r="C2386" s="58" t="s">
        <v>168</v>
      </c>
      <c r="D2386" s="9" t="s">
        <v>846</v>
      </c>
      <c r="I2386" s="44"/>
    </row>
    <row r="2387">
      <c r="B2387" s="40"/>
      <c r="C2387" s="3" t="s">
        <v>689</v>
      </c>
      <c r="I2387" s="44"/>
    </row>
    <row r="2388">
      <c r="B2388" s="40"/>
      <c r="C2388" s="3" t="s">
        <v>690</v>
      </c>
      <c r="I2388" s="44"/>
    </row>
    <row r="2389">
      <c r="B2389" s="40"/>
      <c r="I2389" s="44"/>
    </row>
    <row r="2390">
      <c r="B2390" s="40"/>
      <c r="C2390" s="34" t="s">
        <v>54</v>
      </c>
      <c r="I2390" s="44"/>
    </row>
    <row r="2391">
      <c r="B2391" s="40"/>
      <c r="C2391" s="60" t="str">
        <f>HYPERLINK("#'Json-dokumentation'!B2533", "Fotnot: (*), (**)")</f>
        <v>Fotnot: (*), (**)</v>
      </c>
      <c r="I2391" s="44"/>
    </row>
    <row r="2392">
      <c r="B2392" s="40"/>
      <c r="I2392" s="44"/>
    </row>
    <row r="2393" ht="19.947476196289063" customHeight="1">
      <c r="B2393" s="41" t="s">
        <v>691</v>
      </c>
      <c r="C2393" s="33" t="s">
        <v>658</v>
      </c>
      <c r="D2393" s="31" t="s">
        <v>847</v>
      </c>
      <c r="E2393" s="30"/>
      <c r="F2393" s="30"/>
      <c r="G2393" s="30"/>
      <c r="H2393" s="30"/>
      <c r="I2393" s="45"/>
    </row>
    <row r="2394">
      <c r="B2394" s="40"/>
      <c r="C2394" s="3" t="s">
        <v>693</v>
      </c>
      <c r="I2394" s="44"/>
    </row>
    <row r="2395">
      <c r="B2395" s="40"/>
      <c r="C2395" s="3" t="s">
        <v>849</v>
      </c>
      <c r="I2395" s="44"/>
    </row>
    <row r="2396">
      <c r="B2396" s="40"/>
      <c r="I2396" s="44"/>
    </row>
    <row r="2397">
      <c r="B2397" s="40"/>
      <c r="C2397" s="34" t="s">
        <v>54</v>
      </c>
      <c r="I2397" s="44"/>
    </row>
    <row r="2398">
      <c r="B2398" s="40"/>
      <c r="C2398" s="60" t="str">
        <f>HYPERLINK("#'Json-dokumentation'!B2533", "Fotnot: (*), (**)")</f>
        <v>Fotnot: (*), (**)</v>
      </c>
      <c r="I2398" s="44"/>
    </row>
    <row r="2399">
      <c r="B2399" s="40"/>
      <c r="I2399" s="44"/>
    </row>
    <row r="2400" ht="48.879766845703124" customHeight="1">
      <c r="B2400" s="41" t="s">
        <v>1833</v>
      </c>
      <c r="C2400" s="33" t="s">
        <v>168</v>
      </c>
      <c r="D2400" s="31" t="s">
        <v>1834</v>
      </c>
      <c r="E2400" s="30"/>
      <c r="F2400" s="30"/>
      <c r="G2400" s="30"/>
      <c r="H2400" s="30"/>
      <c r="I2400" s="45"/>
    </row>
    <row r="2401">
      <c r="B2401" s="40"/>
      <c r="C2401" s="3" t="s">
        <v>1835</v>
      </c>
      <c r="I2401" s="44"/>
    </row>
    <row r="2402">
      <c r="B2402" s="40"/>
      <c r="C2402" s="3" t="s">
        <v>1836</v>
      </c>
      <c r="I2402" s="44"/>
    </row>
    <row r="2403">
      <c r="B2403" s="40"/>
      <c r="I2403" s="44"/>
    </row>
    <row r="2404">
      <c r="B2404" s="40"/>
      <c r="C2404" s="34" t="s">
        <v>54</v>
      </c>
      <c r="I2404" s="44"/>
    </row>
    <row r="2405">
      <c r="B2405" s="40"/>
      <c r="C2405" s="60" t="str">
        <f>HYPERLINK("#'Json-dokumentation'!B2533", "Fotnot: (*), (**)")</f>
        <v>Fotnot: (*), (**)</v>
      </c>
      <c r="I2405" s="44"/>
    </row>
    <row r="2406">
      <c r="B2406" s="40"/>
      <c r="I2406" s="44"/>
    </row>
    <row r="2407" ht="63.34591064453125" customHeight="1">
      <c r="B2407" s="41" t="s">
        <v>1837</v>
      </c>
      <c r="C2407" s="33" t="s">
        <v>168</v>
      </c>
      <c r="D2407" s="31" t="s">
        <v>1838</v>
      </c>
      <c r="E2407" s="30"/>
      <c r="F2407" s="30"/>
      <c r="G2407" s="30"/>
      <c r="H2407" s="30"/>
      <c r="I2407" s="45"/>
    </row>
    <row r="2408">
      <c r="B2408" s="40"/>
      <c r="C2408" s="3" t="s">
        <v>683</v>
      </c>
      <c r="I2408" s="44"/>
    </row>
    <row r="2409">
      <c r="B2409" s="40"/>
      <c r="C2409" s="3" t="s">
        <v>676</v>
      </c>
      <c r="I2409" s="44"/>
    </row>
    <row r="2410">
      <c r="B2410" s="40"/>
      <c r="I2410" s="44"/>
    </row>
    <row r="2411">
      <c r="B2411" s="40"/>
      <c r="C2411" s="34" t="s">
        <v>54</v>
      </c>
      <c r="I2411" s="44"/>
    </row>
    <row r="2412">
      <c r="B2412" s="40"/>
      <c r="C2412" s="60" t="str">
        <f>HYPERLINK("#'Json-dokumentation'!B2533", "Fotnot: (*), (**)")</f>
        <v>Fotnot: (*), (**)</v>
      </c>
      <c r="I2412" s="44"/>
    </row>
    <row r="2413">
      <c r="B2413" s="40"/>
      <c r="I2413" s="44"/>
    </row>
    <row r="2414" ht="19.947476196289063" customHeight="1">
      <c r="B2414" s="41" t="s">
        <v>657</v>
      </c>
      <c r="C2414" s="33" t="s">
        <v>168</v>
      </c>
      <c r="D2414" s="31" t="s">
        <v>659</v>
      </c>
      <c r="E2414" s="30"/>
      <c r="F2414" s="30"/>
      <c r="G2414" s="30"/>
      <c r="H2414" s="30"/>
      <c r="I2414" s="45"/>
    </row>
    <row r="2415">
      <c r="B2415" s="40"/>
      <c r="C2415" s="3" t="s">
        <v>660</v>
      </c>
      <c r="I2415" s="44"/>
    </row>
    <row r="2416">
      <c r="B2416" s="40"/>
      <c r="C2416" s="3" t="s">
        <v>661</v>
      </c>
      <c r="I2416" s="44"/>
    </row>
    <row r="2417">
      <c r="B2417" s="40"/>
      <c r="I2417" s="44"/>
    </row>
    <row r="2418">
      <c r="B2418" s="40"/>
      <c r="C2418" s="34" t="s">
        <v>54</v>
      </c>
      <c r="I2418" s="44"/>
    </row>
    <row r="2419">
      <c r="B2419" s="40"/>
      <c r="C2419" s="60" t="str">
        <f>HYPERLINK("#'Json-dokumentation'!B2533", "Fotnot: (*), (**)")</f>
        <v>Fotnot: (*), (**)</v>
      </c>
      <c r="I2419" s="44"/>
    </row>
    <row r="2420">
      <c r="B2420" s="40"/>
      <c r="I2420" s="44"/>
    </row>
    <row r="2421" ht="34.413623046875" customHeight="1">
      <c r="B2421" s="64" t="s">
        <v>1839</v>
      </c>
      <c r="C2421" s="57"/>
      <c r="D2421" s="57"/>
      <c r="E2421" s="57"/>
      <c r="F2421" s="57"/>
      <c r="G2421" s="57"/>
      <c r="H2421" s="57"/>
      <c r="I2421" s="66"/>
    </row>
    <row r="2422" ht="19.947476196289063" customHeight="1">
      <c r="B2422" s="63" t="s">
        <v>1840</v>
      </c>
      <c r="C2422" s="58" t="s">
        <v>168</v>
      </c>
      <c r="D2422" s="9" t="s">
        <v>1841</v>
      </c>
      <c r="I2422" s="44"/>
    </row>
    <row r="2423">
      <c r="B2423" s="40"/>
      <c r="C2423" s="3" t="s">
        <v>1842</v>
      </c>
      <c r="I2423" s="44"/>
    </row>
    <row r="2424">
      <c r="B2424" s="40"/>
      <c r="C2424" s="3" t="s">
        <v>766</v>
      </c>
      <c r="I2424" s="44"/>
    </row>
    <row r="2425">
      <c r="B2425" s="40"/>
      <c r="I2425" s="44"/>
    </row>
    <row r="2426">
      <c r="B2426" s="40"/>
      <c r="C2426" s="34" t="s">
        <v>54</v>
      </c>
      <c r="I2426" s="44"/>
    </row>
    <row r="2427">
      <c r="B2427" s="40"/>
      <c r="C2427" s="60" t="str">
        <f>HYPERLINK("#'Json-dokumentation'!B2533", "Fotnot: (*), (**)")</f>
        <v>Fotnot: (*), (**)</v>
      </c>
      <c r="I2427" s="44"/>
    </row>
    <row r="2428">
      <c r="B2428" s="40"/>
      <c r="I2428" s="44"/>
    </row>
    <row r="2429" ht="19.947476196289063" customHeight="1">
      <c r="B2429" s="41" t="s">
        <v>1843</v>
      </c>
      <c r="C2429" s="32" t="s">
        <v>45</v>
      </c>
      <c r="D2429" s="31" t="s">
        <v>1844</v>
      </c>
      <c r="E2429" s="30"/>
      <c r="F2429" s="30"/>
      <c r="G2429" s="30"/>
      <c r="H2429" s="30"/>
      <c r="I2429" s="45"/>
    </row>
    <row r="2430" ht="19.947476196289063" customHeight="1">
      <c r="B2430" s="40"/>
      <c r="C2430" s="3" t="s">
        <v>266</v>
      </c>
      <c r="D2430" s="9" t="s">
        <v>598</v>
      </c>
      <c r="I2430" s="44"/>
    </row>
    <row r="2431" ht="19.947476196289063" customHeight="1">
      <c r="B2431" s="40"/>
      <c r="C2431" s="3" t="s">
        <v>1845</v>
      </c>
      <c r="D2431" s="9" t="s">
        <v>1846</v>
      </c>
      <c r="I2431" s="44"/>
    </row>
    <row r="2432" ht="19.947476196289063" customHeight="1">
      <c r="B2432" s="40"/>
      <c r="C2432" s="3" t="s">
        <v>1847</v>
      </c>
      <c r="D2432" s="9" t="s">
        <v>1848</v>
      </c>
      <c r="I2432" s="44"/>
    </row>
    <row r="2433" ht="19.947476196289063" customHeight="1">
      <c r="B2433" s="40"/>
      <c r="C2433" s="3" t="s">
        <v>1849</v>
      </c>
      <c r="D2433" s="9" t="s">
        <v>1850</v>
      </c>
      <c r="I2433" s="44"/>
    </row>
    <row r="2434">
      <c r="B2434" s="40"/>
      <c r="I2434" s="44"/>
    </row>
    <row r="2435">
      <c r="B2435" s="40"/>
      <c r="C2435" s="34" t="s">
        <v>54</v>
      </c>
      <c r="I2435" s="44"/>
    </row>
    <row r="2436">
      <c r="B2436" s="40"/>
      <c r="C2436" s="60" t="str">
        <f>HYPERLINK("#'Json-dokumentation'!B2533", "Fotnot: (*), (**)")</f>
        <v>Fotnot: (*), (**)</v>
      </c>
      <c r="I2436" s="44"/>
    </row>
    <row r="2437">
      <c r="B2437" s="40"/>
      <c r="I2437" s="44"/>
    </row>
    <row r="2438" ht="19.947476196289063" customHeight="1">
      <c r="B2438" s="41" t="s">
        <v>1851</v>
      </c>
      <c r="C2438" s="32" t="s">
        <v>45</v>
      </c>
      <c r="D2438" s="31" t="s">
        <v>1852</v>
      </c>
      <c r="E2438" s="30"/>
      <c r="F2438" s="30"/>
      <c r="G2438" s="30"/>
      <c r="H2438" s="30"/>
      <c r="I2438" s="45"/>
    </row>
    <row r="2439" ht="19.947476196289063" customHeight="1">
      <c r="B2439" s="40"/>
      <c r="C2439" s="3" t="s">
        <v>266</v>
      </c>
      <c r="D2439" s="9" t="s">
        <v>598</v>
      </c>
      <c r="I2439" s="44"/>
    </row>
    <row r="2440" ht="19.947476196289063" customHeight="1">
      <c r="B2440" s="40"/>
      <c r="C2440" s="3" t="s">
        <v>1845</v>
      </c>
      <c r="D2440" s="9" t="s">
        <v>1853</v>
      </c>
      <c r="I2440" s="44"/>
    </row>
    <row r="2441" ht="19.947476196289063" customHeight="1">
      <c r="B2441" s="40"/>
      <c r="C2441" s="3" t="s">
        <v>1847</v>
      </c>
      <c r="D2441" s="9" t="s">
        <v>1854</v>
      </c>
      <c r="I2441" s="44"/>
    </row>
    <row r="2442">
      <c r="B2442" s="40"/>
      <c r="I2442" s="44"/>
    </row>
    <row r="2443">
      <c r="B2443" s="40"/>
      <c r="C2443" s="34" t="s">
        <v>54</v>
      </c>
      <c r="I2443" s="44"/>
    </row>
    <row r="2444">
      <c r="B2444" s="40"/>
      <c r="C2444" s="60" t="str">
        <f>HYPERLINK("#'Json-dokumentation'!B2533", "Fotnot: (*), (**)")</f>
        <v>Fotnot: (*), (**)</v>
      </c>
      <c r="I2444" s="44"/>
    </row>
    <row r="2445">
      <c r="B2445" s="40"/>
      <c r="I2445" s="44"/>
    </row>
    <row r="2446" ht="19.947476196289063" customHeight="1">
      <c r="B2446" s="41" t="s">
        <v>1855</v>
      </c>
      <c r="C2446" s="32" t="s">
        <v>45</v>
      </c>
      <c r="D2446" s="31" t="s">
        <v>1856</v>
      </c>
      <c r="E2446" s="30"/>
      <c r="F2446" s="30"/>
      <c r="G2446" s="30"/>
      <c r="H2446" s="30"/>
      <c r="I2446" s="45"/>
    </row>
    <row r="2447" ht="19.947476196289063" customHeight="1">
      <c r="B2447" s="40"/>
      <c r="C2447" s="3" t="s">
        <v>266</v>
      </c>
      <c r="D2447" s="9" t="s">
        <v>598</v>
      </c>
      <c r="I2447" s="44"/>
    </row>
    <row r="2448" ht="19.947476196289063" customHeight="1">
      <c r="B2448" s="40"/>
      <c r="C2448" s="3" t="s">
        <v>1845</v>
      </c>
      <c r="D2448" s="9" t="s">
        <v>1853</v>
      </c>
      <c r="I2448" s="44"/>
    </row>
    <row r="2449" ht="19.947476196289063" customHeight="1">
      <c r="B2449" s="40"/>
      <c r="C2449" s="3" t="s">
        <v>1847</v>
      </c>
      <c r="D2449" s="9" t="s">
        <v>1857</v>
      </c>
      <c r="I2449" s="44"/>
    </row>
    <row r="2450">
      <c r="B2450" s="40"/>
      <c r="I2450" s="44"/>
    </row>
    <row r="2451">
      <c r="B2451" s="40"/>
      <c r="C2451" s="34" t="s">
        <v>54</v>
      </c>
      <c r="I2451" s="44"/>
    </row>
    <row r="2452">
      <c r="B2452" s="40"/>
      <c r="C2452" s="60" t="str">
        <f>HYPERLINK("#'Json-dokumentation'!B2533", "Fotnot: (*), (**)")</f>
        <v>Fotnot: (*), (**)</v>
      </c>
      <c r="I2452" s="44"/>
    </row>
    <row r="2453">
      <c r="B2453" s="40"/>
      <c r="I2453" s="44"/>
    </row>
    <row r="2454" ht="19.947476196289063" customHeight="1">
      <c r="B2454" s="41" t="s">
        <v>1858</v>
      </c>
      <c r="C2454" s="33" t="s">
        <v>257</v>
      </c>
      <c r="D2454" s="31" t="s">
        <v>1859</v>
      </c>
      <c r="E2454" s="30"/>
      <c r="F2454" s="30"/>
      <c r="G2454" s="30"/>
      <c r="H2454" s="30"/>
      <c r="I2454" s="45"/>
    </row>
    <row r="2455">
      <c r="B2455" s="40"/>
      <c r="C2455" s="3" t="s">
        <v>259</v>
      </c>
      <c r="I2455" s="44"/>
    </row>
    <row r="2456">
      <c r="B2456" s="40"/>
      <c r="I2456" s="44"/>
    </row>
    <row r="2457">
      <c r="B2457" s="40"/>
      <c r="C2457" s="34" t="s">
        <v>54</v>
      </c>
      <c r="I2457" s="44"/>
    </row>
    <row r="2458">
      <c r="B2458" s="40"/>
      <c r="C2458" s="60" t="str">
        <f>HYPERLINK("#'Json-dokumentation'!B2533", "Fotnot: (*), (**)")</f>
        <v>Fotnot: (*), (**)</v>
      </c>
      <c r="I2458" s="44"/>
    </row>
    <row r="2459">
      <c r="B2459" s="40"/>
      <c r="I2459" s="44"/>
    </row>
    <row r="2460" ht="19.947476196289063" customHeight="1">
      <c r="B2460" s="41" t="s">
        <v>1860</v>
      </c>
      <c r="C2460" s="33" t="s">
        <v>257</v>
      </c>
      <c r="D2460" s="31" t="s">
        <v>1861</v>
      </c>
      <c r="E2460" s="30"/>
      <c r="F2460" s="30"/>
      <c r="G2460" s="30"/>
      <c r="H2460" s="30"/>
      <c r="I2460" s="45"/>
    </row>
    <row r="2461">
      <c r="B2461" s="40"/>
      <c r="C2461" s="3" t="s">
        <v>259</v>
      </c>
      <c r="I2461" s="44"/>
    </row>
    <row r="2462">
      <c r="B2462" s="40"/>
      <c r="I2462" s="44"/>
    </row>
    <row r="2463">
      <c r="B2463" s="40"/>
      <c r="C2463" s="34" t="s">
        <v>54</v>
      </c>
      <c r="I2463" s="44"/>
    </row>
    <row r="2464">
      <c r="B2464" s="40"/>
      <c r="C2464" s="60" t="str">
        <f>HYPERLINK("#'Json-dokumentation'!B2533", "Fotnot: (*), (**)")</f>
        <v>Fotnot: (*), (**)</v>
      </c>
      <c r="I2464" s="44"/>
    </row>
    <row r="2465">
      <c r="B2465" s="40"/>
      <c r="I2465" s="44"/>
    </row>
    <row r="2466" ht="19.947476196289063" customHeight="1">
      <c r="B2466" s="41" t="s">
        <v>1862</v>
      </c>
      <c r="C2466" s="33" t="s">
        <v>257</v>
      </c>
      <c r="D2466" s="31" t="s">
        <v>1863</v>
      </c>
      <c r="E2466" s="30"/>
      <c r="F2466" s="30"/>
      <c r="G2466" s="30"/>
      <c r="H2466" s="30"/>
      <c r="I2466" s="45"/>
    </row>
    <row r="2467">
      <c r="B2467" s="40"/>
      <c r="C2467" s="3" t="s">
        <v>259</v>
      </c>
      <c r="I2467" s="44"/>
    </row>
    <row r="2468">
      <c r="B2468" s="40"/>
      <c r="I2468" s="44"/>
    </row>
    <row r="2469">
      <c r="B2469" s="40"/>
      <c r="C2469" s="34" t="s">
        <v>54</v>
      </c>
      <c r="I2469" s="44"/>
    </row>
    <row r="2470">
      <c r="B2470" s="40"/>
      <c r="C2470" s="60" t="str">
        <f>HYPERLINK("#'Json-dokumentation'!B2533", "Fotnot: (*), (**)")</f>
        <v>Fotnot: (*), (**)</v>
      </c>
      <c r="I2470" s="44"/>
    </row>
    <row r="2471">
      <c r="B2471" s="40"/>
      <c r="I2471" s="44"/>
    </row>
    <row r="2472" ht="19.947476196289063" customHeight="1">
      <c r="B2472" s="64" t="s">
        <v>1864</v>
      </c>
      <c r="C2472" s="57"/>
      <c r="D2472" s="57"/>
      <c r="E2472" s="57"/>
      <c r="F2472" s="57"/>
      <c r="G2472" s="57"/>
      <c r="H2472" s="57"/>
      <c r="I2472" s="66"/>
    </row>
    <row r="2473" ht="19.947476196289063" customHeight="1">
      <c r="B2473" s="63" t="s">
        <v>618</v>
      </c>
      <c r="C2473" s="59" t="s">
        <v>45</v>
      </c>
      <c r="D2473" s="9" t="s">
        <v>619</v>
      </c>
      <c r="I2473" s="44"/>
    </row>
    <row r="2474" ht="19.947476196289063" customHeight="1">
      <c r="B2474" s="40"/>
      <c r="C2474" s="3" t="s">
        <v>620</v>
      </c>
      <c r="D2474" s="9" t="s">
        <v>621</v>
      </c>
      <c r="I2474" s="44"/>
    </row>
    <row r="2475" ht="19.947476196289063" customHeight="1">
      <c r="B2475" s="40"/>
      <c r="C2475" s="3" t="s">
        <v>622</v>
      </c>
      <c r="D2475" s="9" t="s">
        <v>623</v>
      </c>
      <c r="I2475" s="44"/>
    </row>
    <row r="2476" ht="19.947476196289063" customHeight="1">
      <c r="B2476" s="40"/>
      <c r="C2476" s="3" t="s">
        <v>624</v>
      </c>
      <c r="D2476" s="9" t="s">
        <v>625</v>
      </c>
      <c r="I2476" s="44"/>
    </row>
    <row r="2477" ht="19.947476196289063" customHeight="1">
      <c r="B2477" s="40"/>
      <c r="C2477" s="3" t="s">
        <v>626</v>
      </c>
      <c r="D2477" s="9" t="s">
        <v>627</v>
      </c>
      <c r="I2477" s="44"/>
    </row>
    <row r="2478">
      <c r="B2478" s="40"/>
      <c r="I2478" s="44"/>
    </row>
    <row r="2479">
      <c r="B2479" s="40"/>
      <c r="C2479" s="34" t="s">
        <v>54</v>
      </c>
      <c r="I2479" s="44"/>
    </row>
    <row r="2480">
      <c r="B2480" s="40"/>
      <c r="C2480" s="60" t="str">
        <f>HYPERLINK("#'Json-dokumentation'!B2533", "Fotnot: (*), (**)")</f>
        <v>Fotnot: (*), (**)</v>
      </c>
      <c r="I2480" s="44"/>
    </row>
    <row r="2481">
      <c r="B2481" s="40"/>
      <c r="I2481" s="44"/>
    </row>
    <row r="2482" ht="19.947476196289063" customHeight="1">
      <c r="B2482" s="41" t="s">
        <v>628</v>
      </c>
      <c r="C2482" s="32" t="s">
        <v>45</v>
      </c>
      <c r="D2482" s="31" t="s">
        <v>629</v>
      </c>
      <c r="E2482" s="30"/>
      <c r="F2482" s="30"/>
      <c r="G2482" s="30"/>
      <c r="H2482" s="30"/>
      <c r="I2482" s="45"/>
    </row>
    <row r="2483" ht="19.947476196289063" customHeight="1">
      <c r="B2483" s="40"/>
      <c r="C2483" s="3" t="s">
        <v>620</v>
      </c>
      <c r="D2483" s="9" t="s">
        <v>630</v>
      </c>
      <c r="I2483" s="44"/>
    </row>
    <row r="2484" ht="19.947476196289063" customHeight="1">
      <c r="B2484" s="40"/>
      <c r="C2484" s="3" t="s">
        <v>622</v>
      </c>
      <c r="D2484" s="9" t="s">
        <v>631</v>
      </c>
      <c r="I2484" s="44"/>
    </row>
    <row r="2485" ht="19.947476196289063" customHeight="1">
      <c r="B2485" s="40"/>
      <c r="C2485" s="3" t="s">
        <v>624</v>
      </c>
      <c r="D2485" s="9" t="s">
        <v>632</v>
      </c>
      <c r="I2485" s="44"/>
    </row>
    <row r="2486" ht="19.947476196289063" customHeight="1">
      <c r="B2486" s="40"/>
      <c r="C2486" s="3" t="s">
        <v>626</v>
      </c>
      <c r="D2486" s="9" t="s">
        <v>633</v>
      </c>
      <c r="I2486" s="44"/>
    </row>
    <row r="2487" ht="19.947476196289063" customHeight="1">
      <c r="B2487" s="40"/>
      <c r="C2487" s="3" t="s">
        <v>634</v>
      </c>
      <c r="D2487" s="9" t="s">
        <v>635</v>
      </c>
      <c r="I2487" s="44"/>
    </row>
    <row r="2488">
      <c r="B2488" s="40"/>
      <c r="I2488" s="44"/>
    </row>
    <row r="2489">
      <c r="B2489" s="40"/>
      <c r="C2489" s="34" t="s">
        <v>54</v>
      </c>
      <c r="I2489" s="44"/>
    </row>
    <row r="2490">
      <c r="B2490" s="40"/>
      <c r="C2490" s="60" t="str">
        <f>HYPERLINK("#'Json-dokumentation'!B2533", "Fotnot: (*), (**)")</f>
        <v>Fotnot: (*), (**)</v>
      </c>
      <c r="I2490" s="44"/>
    </row>
    <row r="2491">
      <c r="B2491" s="40"/>
      <c r="I2491" s="44"/>
    </row>
    <row r="2492" ht="19.947476196289063" customHeight="1">
      <c r="B2492" s="41" t="s">
        <v>636</v>
      </c>
      <c r="C2492" s="32" t="s">
        <v>45</v>
      </c>
      <c r="D2492" s="31" t="s">
        <v>637</v>
      </c>
      <c r="E2492" s="30"/>
      <c r="F2492" s="30"/>
      <c r="G2492" s="30"/>
      <c r="H2492" s="30"/>
      <c r="I2492" s="45"/>
    </row>
    <row r="2493" ht="19.947476196289063" customHeight="1">
      <c r="B2493" s="40"/>
      <c r="C2493" s="3" t="s">
        <v>620</v>
      </c>
      <c r="D2493" s="9" t="s">
        <v>638</v>
      </c>
      <c r="I2493" s="44"/>
    </row>
    <row r="2494" ht="19.947476196289063" customHeight="1">
      <c r="B2494" s="40"/>
      <c r="C2494" s="3" t="s">
        <v>622</v>
      </c>
      <c r="D2494" s="9" t="s">
        <v>639</v>
      </c>
      <c r="I2494" s="44"/>
    </row>
    <row r="2495" ht="19.947476196289063" customHeight="1">
      <c r="B2495" s="40"/>
      <c r="C2495" s="3" t="s">
        <v>624</v>
      </c>
      <c r="D2495" s="9" t="s">
        <v>640</v>
      </c>
      <c r="I2495" s="44"/>
    </row>
    <row r="2496" ht="34.413623046875" customHeight="1">
      <c r="B2496" s="40"/>
      <c r="C2496" s="3" t="s">
        <v>626</v>
      </c>
      <c r="D2496" s="9" t="s">
        <v>641</v>
      </c>
      <c r="I2496" s="44"/>
    </row>
    <row r="2497" ht="19.947476196289063" customHeight="1">
      <c r="B2497" s="40"/>
      <c r="C2497" s="3" t="s">
        <v>634</v>
      </c>
      <c r="D2497" s="9" t="s">
        <v>642</v>
      </c>
      <c r="I2497" s="44"/>
    </row>
    <row r="2498" ht="19.947476196289063" customHeight="1">
      <c r="B2498" s="40"/>
      <c r="C2498" s="3" t="s">
        <v>643</v>
      </c>
      <c r="D2498" s="9" t="s">
        <v>644</v>
      </c>
      <c r="I2498" s="44"/>
    </row>
    <row r="2499">
      <c r="B2499" s="40"/>
      <c r="I2499" s="44"/>
    </row>
    <row r="2500">
      <c r="B2500" s="40"/>
      <c r="C2500" s="34" t="s">
        <v>54</v>
      </c>
      <c r="I2500" s="44"/>
    </row>
    <row r="2501">
      <c r="B2501" s="40"/>
      <c r="C2501" s="60" t="str">
        <f>HYPERLINK("#'Json-dokumentation'!B2533", "Fotnot: (*), (**)")</f>
        <v>Fotnot: (*), (**)</v>
      </c>
      <c r="I2501" s="44"/>
    </row>
    <row r="2502">
      <c r="B2502" s="40"/>
      <c r="I2502" s="44"/>
    </row>
    <row r="2503" ht="19.947476196289063" customHeight="1">
      <c r="B2503" s="41" t="s">
        <v>645</v>
      </c>
      <c r="C2503" s="32" t="s">
        <v>45</v>
      </c>
      <c r="D2503" s="31" t="s">
        <v>646</v>
      </c>
      <c r="E2503" s="30"/>
      <c r="F2503" s="30"/>
      <c r="G2503" s="30"/>
      <c r="H2503" s="30"/>
      <c r="I2503" s="45"/>
    </row>
    <row r="2504" ht="19.947476196289063" customHeight="1">
      <c r="B2504" s="40"/>
      <c r="C2504" s="3" t="s">
        <v>620</v>
      </c>
      <c r="D2504" s="9" t="s">
        <v>647</v>
      </c>
      <c r="I2504" s="44"/>
    </row>
    <row r="2505" ht="19.947476196289063" customHeight="1">
      <c r="B2505" s="40"/>
      <c r="C2505" s="3" t="s">
        <v>622</v>
      </c>
      <c r="D2505" s="9" t="s">
        <v>648</v>
      </c>
      <c r="I2505" s="44"/>
    </row>
    <row r="2506" ht="19.947476196289063" customHeight="1">
      <c r="B2506" s="40"/>
      <c r="C2506" s="3" t="s">
        <v>624</v>
      </c>
      <c r="D2506" s="9" t="s">
        <v>649</v>
      </c>
      <c r="I2506" s="44"/>
    </row>
    <row r="2507" ht="19.947476196289063" customHeight="1">
      <c r="B2507" s="40"/>
      <c r="C2507" s="3" t="s">
        <v>626</v>
      </c>
      <c r="D2507" s="9" t="s">
        <v>650</v>
      </c>
      <c r="I2507" s="44"/>
    </row>
    <row r="2508" ht="19.947476196289063" customHeight="1">
      <c r="B2508" s="40"/>
      <c r="C2508" s="3" t="s">
        <v>634</v>
      </c>
      <c r="D2508" s="9" t="s">
        <v>651</v>
      </c>
      <c r="I2508" s="44"/>
    </row>
    <row r="2509" ht="19.947476196289063" customHeight="1">
      <c r="B2509" s="40"/>
      <c r="C2509" s="3" t="s">
        <v>643</v>
      </c>
      <c r="D2509" s="9" t="s">
        <v>652</v>
      </c>
      <c r="I2509" s="44"/>
    </row>
    <row r="2510" ht="19.947476196289063" customHeight="1">
      <c r="B2510" s="40"/>
      <c r="C2510" s="3" t="s">
        <v>653</v>
      </c>
      <c r="D2510" s="9" t="s">
        <v>654</v>
      </c>
      <c r="I2510" s="44"/>
    </row>
    <row r="2511" ht="19.947476196289063" customHeight="1">
      <c r="B2511" s="40"/>
      <c r="C2511" s="3" t="s">
        <v>655</v>
      </c>
      <c r="D2511" s="9" t="s">
        <v>656</v>
      </c>
      <c r="I2511" s="44"/>
    </row>
    <row r="2512">
      <c r="B2512" s="40"/>
      <c r="I2512" s="44"/>
    </row>
    <row r="2513">
      <c r="B2513" s="40"/>
      <c r="C2513" s="34" t="s">
        <v>54</v>
      </c>
      <c r="I2513" s="44"/>
    </row>
    <row r="2514">
      <c r="B2514" s="40"/>
      <c r="C2514" s="60" t="str">
        <f>HYPERLINK("#'Json-dokumentation'!B2533", "Fotnot: (*), (**)")</f>
        <v>Fotnot: (*), (**)</v>
      </c>
      <c r="I2514" s="44"/>
    </row>
    <row r="2515">
      <c r="B2515" s="40"/>
      <c r="I2515" s="44"/>
    </row>
    <row r="2516" ht="19.947476196289063" customHeight="1">
      <c r="B2516" s="64" t="s">
        <v>1865</v>
      </c>
      <c r="C2516" s="57"/>
      <c r="D2516" s="57"/>
      <c r="E2516" s="57"/>
      <c r="F2516" s="57"/>
      <c r="G2516" s="57"/>
      <c r="H2516" s="57"/>
      <c r="I2516" s="66"/>
    </row>
    <row r="2517" ht="19.947476196289063" customHeight="1">
      <c r="B2517" s="63" t="s">
        <v>666</v>
      </c>
      <c r="C2517" s="58" t="s">
        <v>168</v>
      </c>
      <c r="D2517" s="9" t="s">
        <v>667</v>
      </c>
      <c r="I2517" s="44"/>
    </row>
    <row r="2518">
      <c r="B2518" s="40"/>
      <c r="C2518" s="3" t="s">
        <v>668</v>
      </c>
      <c r="I2518" s="44"/>
    </row>
    <row r="2519">
      <c r="B2519" s="40"/>
      <c r="C2519" s="3" t="s">
        <v>661</v>
      </c>
      <c r="I2519" s="44"/>
    </row>
    <row r="2520">
      <c r="B2520" s="40"/>
      <c r="I2520" s="44"/>
    </row>
    <row r="2521">
      <c r="B2521" s="40"/>
      <c r="C2521" s="34" t="s">
        <v>54</v>
      </c>
      <c r="I2521" s="44"/>
    </row>
    <row r="2522">
      <c r="B2522" s="40"/>
      <c r="C2522" s="60" t="str">
        <f>HYPERLINK("#'Json-dokumentation'!B2533", "Fotnot: (*), (**)")</f>
        <v>Fotnot: (*), (**)</v>
      </c>
      <c r="I2522" s="44"/>
    </row>
    <row r="2523">
      <c r="B2523" s="40"/>
      <c r="I2523" s="44"/>
    </row>
    <row r="2524" ht="19.947476196289063" customHeight="1">
      <c r="B2524" s="41" t="s">
        <v>1866</v>
      </c>
      <c r="C2524" s="33" t="s">
        <v>168</v>
      </c>
      <c r="D2524" s="31" t="s">
        <v>1867</v>
      </c>
      <c r="E2524" s="30"/>
      <c r="F2524" s="30"/>
      <c r="G2524" s="30"/>
      <c r="H2524" s="30"/>
      <c r="I2524" s="45"/>
    </row>
    <row r="2525">
      <c r="B2525" s="40"/>
      <c r="C2525" s="3" t="s">
        <v>1868</v>
      </c>
      <c r="I2525" s="44"/>
    </row>
    <row r="2526">
      <c r="B2526" s="40"/>
      <c r="C2526" s="3" t="s">
        <v>1869</v>
      </c>
      <c r="I2526" s="44"/>
    </row>
    <row r="2527">
      <c r="B2527" s="40"/>
      <c r="I2527" s="44"/>
    </row>
    <row r="2528">
      <c r="B2528" s="40"/>
      <c r="C2528" s="34" t="s">
        <v>54</v>
      </c>
      <c r="I2528" s="44"/>
    </row>
    <row r="2529">
      <c r="B2529" s="40"/>
      <c r="C2529" s="60" t="str">
        <f>HYPERLINK("#'Json-dokumentation'!B2533", "Fotnot: (*), (**)")</f>
        <v>Fotnot: (*), (**)</v>
      </c>
      <c r="I2529" s="44"/>
    </row>
    <row r="2530">
      <c r="B2530" s="42"/>
      <c r="C2530" s="38"/>
      <c r="D2530" s="38"/>
      <c r="E2530" s="38"/>
      <c r="F2530" s="38"/>
      <c r="G2530" s="38"/>
      <c r="H2530" s="38"/>
      <c r="I2530" s="46"/>
    </row>
    <row r="2531"/>
    <row r="2532">
      <c r="B2532" s="4" t="s">
        <v>697</v>
      </c>
    </row>
    <row r="2533" ht="19.947476196289063" customHeight="1">
      <c r="B2533" s="67" t="s">
        <v>1814</v>
      </c>
      <c r="C2533" s="47" t="s">
        <v>1870</v>
      </c>
      <c r="D2533" s="48"/>
      <c r="E2533" s="48"/>
      <c r="F2533" s="48"/>
      <c r="G2533" s="48"/>
      <c r="H2533" s="48"/>
      <c r="I2533" s="50"/>
    </row>
    <row r="2534"/>
    <row r="2535"/>
    <row r="2536"/>
    <row r="2537" ht="48.879766845703124" customHeight="1">
      <c r="A2537" s="9" t="s">
        <v>30</v>
      </c>
    </row>
    <row r="2538">
      <c r="A2538" s="28" t="s">
        <v>1871</v>
      </c>
      <c r="B2538" s="4" t="s">
        <v>43</v>
      </c>
    </row>
    <row r="2539" ht="19.947476196289063" customHeight="1">
      <c r="B2539" s="39" t="s">
        <v>1872</v>
      </c>
      <c r="C2539" s="56" t="s">
        <v>257</v>
      </c>
      <c r="D2539" s="36" t="s">
        <v>1873</v>
      </c>
      <c r="E2539" s="37"/>
      <c r="F2539" s="37"/>
      <c r="G2539" s="37"/>
      <c r="H2539" s="37"/>
      <c r="I2539" s="43"/>
    </row>
    <row r="2540">
      <c r="B2540" s="40"/>
      <c r="C2540" s="3" t="s">
        <v>259</v>
      </c>
      <c r="I2540" s="44"/>
    </row>
    <row r="2541">
      <c r="B2541" s="40"/>
      <c r="I2541" s="44"/>
    </row>
    <row r="2542">
      <c r="B2542" s="40"/>
      <c r="C2542" s="7" t="s">
        <v>49</v>
      </c>
      <c r="I2542" s="44"/>
    </row>
    <row r="2543">
      <c r="B2543" s="40"/>
      <c r="I2543" s="44"/>
    </row>
    <row r="2544" ht="48.879766845703124" customHeight="1">
      <c r="B2544" s="41" t="s">
        <v>1874</v>
      </c>
      <c r="C2544" s="33" t="str">
        <f>HYPERLINK("#'Json-dokumentation'!A2772", "Element av typen 'DonatorInställningKänd2009'")</f>
        <v>Element av typen 'DonatorInställningKänd2009'</v>
      </c>
      <c r="D2544" s="31" t="s">
        <v>1875</v>
      </c>
      <c r="E2544" s="30"/>
      <c r="F2544" s="30"/>
      <c r="G2544" s="30"/>
      <c r="H2544" s="30"/>
      <c r="I2544" s="45"/>
    </row>
    <row r="2545">
      <c r="B2545" s="40"/>
      <c r="C2545" s="34" t="s">
        <v>54</v>
      </c>
      <c r="I2545" s="44"/>
    </row>
    <row r="2546">
      <c r="B2546" s="40"/>
      <c r="I2546" s="44"/>
    </row>
    <row r="2547" ht="19.947476196289063" customHeight="1">
      <c r="B2547" s="41" t="s">
        <v>1876</v>
      </c>
      <c r="C2547" s="32" t="s">
        <v>45</v>
      </c>
      <c r="D2547" s="31" t="s">
        <v>1877</v>
      </c>
      <c r="E2547" s="30"/>
      <c r="F2547" s="30"/>
      <c r="G2547" s="30"/>
      <c r="H2547" s="30"/>
      <c r="I2547" s="45"/>
    </row>
    <row r="2548" ht="34.413623046875" customHeight="1">
      <c r="B2548" s="40"/>
      <c r="C2548" s="3" t="s">
        <v>1167</v>
      </c>
      <c r="D2548" s="9" t="s">
        <v>1878</v>
      </c>
      <c r="I2548" s="44"/>
    </row>
    <row r="2549" ht="19.947476196289063" customHeight="1">
      <c r="B2549" s="40"/>
      <c r="C2549" s="3" t="s">
        <v>1169</v>
      </c>
      <c r="D2549" s="9" t="s">
        <v>1879</v>
      </c>
      <c r="I2549" s="44"/>
    </row>
    <row r="2550" ht="19.947476196289063" customHeight="1">
      <c r="B2550" s="40"/>
      <c r="C2550" s="3" t="s">
        <v>1880</v>
      </c>
      <c r="D2550" s="9" t="s">
        <v>1881</v>
      </c>
      <c r="I2550" s="44"/>
    </row>
    <row r="2551" ht="19.947476196289063" customHeight="1">
      <c r="B2551" s="40"/>
      <c r="C2551" s="3" t="s">
        <v>1171</v>
      </c>
      <c r="D2551" s="9" t="s">
        <v>1882</v>
      </c>
      <c r="I2551" s="44"/>
    </row>
    <row r="2552" ht="19.947476196289063" customHeight="1">
      <c r="B2552" s="40"/>
      <c r="C2552" s="3" t="s">
        <v>1173</v>
      </c>
      <c r="D2552" s="9" t="s">
        <v>1883</v>
      </c>
      <c r="I2552" s="44"/>
    </row>
    <row r="2553" ht="19.947476196289063" customHeight="1">
      <c r="B2553" s="40"/>
      <c r="C2553" s="3" t="s">
        <v>1175</v>
      </c>
      <c r="D2553" s="9" t="s">
        <v>1884</v>
      </c>
      <c r="I2553" s="44"/>
    </row>
    <row r="2554">
      <c r="B2554" s="40"/>
      <c r="I2554" s="44"/>
    </row>
    <row r="2555">
      <c r="B2555" s="40"/>
      <c r="C2555" s="34" t="s">
        <v>54</v>
      </c>
      <c r="I2555" s="44"/>
    </row>
    <row r="2556">
      <c r="B2556" s="42"/>
      <c r="C2556" s="38"/>
      <c r="D2556" s="38"/>
      <c r="E2556" s="38"/>
      <c r="F2556" s="38"/>
      <c r="G2556" s="38"/>
      <c r="H2556" s="38"/>
      <c r="I2556" s="46"/>
    </row>
    <row r="2557"/>
    <row r="2558"/>
    <row r="2559"/>
    <row r="2560" ht="19.947476196289063" customHeight="1">
      <c r="A2560" s="9" t="s">
        <v>31</v>
      </c>
    </row>
    <row r="2561">
      <c r="A2561" s="28" t="s">
        <v>1885</v>
      </c>
      <c r="B2561" s="4" t="s">
        <v>43</v>
      </c>
    </row>
    <row r="2562" ht="19.947476196289063" customHeight="1">
      <c r="B2562" s="39" t="s">
        <v>1886</v>
      </c>
      <c r="C2562" s="56" t="s">
        <v>257</v>
      </c>
      <c r="D2562" s="36" t="s">
        <v>31</v>
      </c>
      <c r="E2562" s="37"/>
      <c r="F2562" s="37"/>
      <c r="G2562" s="37"/>
      <c r="H2562" s="37"/>
      <c r="I2562" s="43"/>
    </row>
    <row r="2563">
      <c r="B2563" s="40"/>
      <c r="C2563" s="3" t="s">
        <v>259</v>
      </c>
      <c r="I2563" s="44"/>
    </row>
    <row r="2564">
      <c r="B2564" s="40"/>
      <c r="I2564" s="44"/>
    </row>
    <row r="2565">
      <c r="B2565" s="40"/>
      <c r="C2565" s="7" t="s">
        <v>49</v>
      </c>
      <c r="I2565" s="44"/>
    </row>
    <row r="2566">
      <c r="B2566" s="40"/>
      <c r="I2566" s="44"/>
    </row>
    <row r="2567" ht="92.2781982421875" customHeight="1">
      <c r="B2567" s="41" t="s">
        <v>1887</v>
      </c>
      <c r="C2567" s="32" t="s">
        <v>1888</v>
      </c>
      <c r="D2567" s="31" t="s">
        <v>1889</v>
      </c>
      <c r="E2567" s="30"/>
      <c r="F2567" s="30"/>
      <c r="G2567" s="30"/>
      <c r="H2567" s="30"/>
      <c r="I2567" s="45"/>
    </row>
    <row r="2568" ht="19.947476196289063" customHeight="1">
      <c r="B2568" s="40"/>
      <c r="C2568" s="3" t="s">
        <v>1489</v>
      </c>
      <c r="D2568" s="9" t="s">
        <v>1890</v>
      </c>
      <c r="I2568" s="44"/>
    </row>
    <row r="2569" ht="34.413623046875" customHeight="1">
      <c r="B2569" s="40"/>
      <c r="C2569" s="3" t="s">
        <v>1891</v>
      </c>
      <c r="D2569" s="9" t="s">
        <v>1892</v>
      </c>
      <c r="I2569" s="44"/>
    </row>
    <row r="2570" ht="34.413623046875" customHeight="1">
      <c r="B2570" s="40"/>
      <c r="C2570" s="3" t="s">
        <v>1893</v>
      </c>
      <c r="D2570" s="9" t="s">
        <v>1894</v>
      </c>
      <c r="I2570" s="44"/>
    </row>
    <row r="2571" ht="19.947476196289063" customHeight="1">
      <c r="B2571" s="40"/>
      <c r="C2571" s="3" t="s">
        <v>1895</v>
      </c>
      <c r="D2571" s="9" t="s">
        <v>1896</v>
      </c>
      <c r="I2571" s="44"/>
    </row>
    <row r="2572" ht="34.413623046875" customHeight="1">
      <c r="B2572" s="40"/>
      <c r="C2572" s="3" t="s">
        <v>1897</v>
      </c>
      <c r="D2572" s="9" t="s">
        <v>1898</v>
      </c>
      <c r="I2572" s="44"/>
    </row>
    <row r="2573" ht="34.413623046875" customHeight="1">
      <c r="B2573" s="40"/>
      <c r="C2573" s="3" t="s">
        <v>1197</v>
      </c>
      <c r="D2573" s="9" t="s">
        <v>1899</v>
      </c>
      <c r="I2573" s="44"/>
    </row>
    <row r="2574" ht="19.947476196289063" customHeight="1">
      <c r="B2574" s="40"/>
      <c r="C2574" s="3" t="s">
        <v>1900</v>
      </c>
      <c r="D2574" s="9" t="s">
        <v>1901</v>
      </c>
      <c r="I2574" s="44"/>
    </row>
    <row r="2575">
      <c r="B2575" s="40"/>
      <c r="I2575" s="44"/>
    </row>
    <row r="2576">
      <c r="B2576" s="40"/>
      <c r="C2576" s="34" t="s">
        <v>54</v>
      </c>
      <c r="I2576" s="44"/>
    </row>
    <row r="2577">
      <c r="B2577" s="42"/>
      <c r="C2577" s="38"/>
      <c r="D2577" s="38"/>
      <c r="E2577" s="38"/>
      <c r="F2577" s="38"/>
      <c r="G2577" s="38"/>
      <c r="H2577" s="38"/>
      <c r="I2577" s="46"/>
    </row>
    <row r="2578"/>
    <row r="2579"/>
    <row r="2580"/>
    <row r="2581" ht="19.947476196289063" customHeight="1">
      <c r="A2581" s="9" t="s">
        <v>32</v>
      </c>
    </row>
    <row r="2582">
      <c r="A2582" s="28" t="s">
        <v>1902</v>
      </c>
      <c r="B2582" s="4" t="s">
        <v>43</v>
      </c>
    </row>
    <row r="2583" ht="19.947476196289063" customHeight="1">
      <c r="B2583" s="39" t="s">
        <v>1872</v>
      </c>
      <c r="C2583" s="56" t="s">
        <v>257</v>
      </c>
      <c r="D2583" s="36" t="s">
        <v>1903</v>
      </c>
      <c r="E2583" s="37"/>
      <c r="F2583" s="37"/>
      <c r="G2583" s="37"/>
      <c r="H2583" s="37"/>
      <c r="I2583" s="43"/>
    </row>
    <row r="2584">
      <c r="B2584" s="40"/>
      <c r="C2584" s="3" t="s">
        <v>259</v>
      </c>
      <c r="I2584" s="44"/>
    </row>
    <row r="2585">
      <c r="B2585" s="40"/>
      <c r="I2585" s="44"/>
    </row>
    <row r="2586">
      <c r="B2586" s="40"/>
      <c r="C2586" s="7" t="s">
        <v>49</v>
      </c>
      <c r="I2586" s="44"/>
    </row>
    <row r="2587">
      <c r="B2587" s="40"/>
      <c r="I2587" s="44"/>
    </row>
    <row r="2588" ht="19.947476196289063" customHeight="1">
      <c r="B2588" s="41" t="s">
        <v>1874</v>
      </c>
      <c r="C2588" s="33" t="str">
        <f>HYPERLINK("#'Json-dokumentation'!A2789", "Element av typen 'DonatorInställningKänd2016'")</f>
        <v>Element av typen 'DonatorInställningKänd2016'</v>
      </c>
      <c r="D2588" s="31" t="s">
        <v>1904</v>
      </c>
      <c r="E2588" s="30"/>
      <c r="F2588" s="30"/>
      <c r="G2588" s="30"/>
      <c r="H2588" s="30"/>
      <c r="I2588" s="45"/>
    </row>
    <row r="2589">
      <c r="B2589" s="40"/>
      <c r="C2589" s="34" t="s">
        <v>54</v>
      </c>
      <c r="I2589" s="44"/>
    </row>
    <row r="2590">
      <c r="B2590" s="40"/>
      <c r="I2590" s="44"/>
    </row>
    <row r="2591" ht="48.879766845703124" customHeight="1">
      <c r="B2591" s="41" t="s">
        <v>1876</v>
      </c>
      <c r="C2591" s="32" t="s">
        <v>45</v>
      </c>
      <c r="D2591" s="31" t="s">
        <v>1905</v>
      </c>
      <c r="E2591" s="30"/>
      <c r="F2591" s="30"/>
      <c r="G2591" s="30"/>
      <c r="H2591" s="30"/>
      <c r="I2591" s="45"/>
    </row>
    <row r="2592" ht="34.413623046875" customHeight="1">
      <c r="B2592" s="40"/>
      <c r="C2592" s="3" t="s">
        <v>1167</v>
      </c>
      <c r="D2592" s="9" t="s">
        <v>1878</v>
      </c>
      <c r="I2592" s="44"/>
    </row>
    <row r="2593" ht="19.947476196289063" customHeight="1">
      <c r="B2593" s="40"/>
      <c r="C2593" s="3" t="s">
        <v>1169</v>
      </c>
      <c r="D2593" s="9" t="s">
        <v>1879</v>
      </c>
      <c r="I2593" s="44"/>
    </row>
    <row r="2594" ht="19.947476196289063" customHeight="1">
      <c r="B2594" s="40"/>
      <c r="C2594" s="3" t="s">
        <v>1880</v>
      </c>
      <c r="D2594" s="9" t="s">
        <v>1881</v>
      </c>
      <c r="I2594" s="44"/>
    </row>
    <row r="2595" ht="19.947476196289063" customHeight="1">
      <c r="B2595" s="40"/>
      <c r="C2595" s="3" t="s">
        <v>1171</v>
      </c>
      <c r="D2595" s="9" t="s">
        <v>1906</v>
      </c>
      <c r="I2595" s="44"/>
    </row>
    <row r="2596" ht="19.947476196289063" customHeight="1">
      <c r="B2596" s="40"/>
      <c r="C2596" s="3" t="s">
        <v>1173</v>
      </c>
      <c r="D2596" s="9" t="s">
        <v>1883</v>
      </c>
      <c r="I2596" s="44"/>
    </row>
    <row r="2597" ht="19.947476196289063" customHeight="1">
      <c r="B2597" s="40"/>
      <c r="C2597" s="3" t="s">
        <v>1175</v>
      </c>
      <c r="D2597" s="9" t="s">
        <v>1907</v>
      </c>
      <c r="I2597" s="44"/>
    </row>
    <row r="2598" ht="19.947476196289063" customHeight="1">
      <c r="B2598" s="40"/>
      <c r="C2598" s="3" t="s">
        <v>958</v>
      </c>
      <c r="D2598" s="9" t="s">
        <v>1908</v>
      </c>
      <c r="I2598" s="44"/>
    </row>
    <row r="2599">
      <c r="B2599" s="40"/>
      <c r="I2599" s="44"/>
    </row>
    <row r="2600">
      <c r="B2600" s="40"/>
      <c r="C2600" s="34" t="s">
        <v>54</v>
      </c>
      <c r="I2600" s="44"/>
    </row>
    <row r="2601">
      <c r="B2601" s="40"/>
      <c r="I2601" s="44"/>
    </row>
    <row r="2602" ht="19.947476196289063" customHeight="1">
      <c r="B2602" s="41" t="s">
        <v>982</v>
      </c>
      <c r="C2602" s="33" t="str">
        <f>HYPERLINK("#'Json-dokumentation'!A2806", "Element av typen 'BeslutadOrgandonation2016'")</f>
        <v>Element av typen 'BeslutadOrgandonation2016'</v>
      </c>
      <c r="D2602" s="31" t="s">
        <v>1909</v>
      </c>
      <c r="E2602" s="30"/>
      <c r="F2602" s="30"/>
      <c r="G2602" s="30"/>
      <c r="H2602" s="30"/>
      <c r="I2602" s="45"/>
    </row>
    <row r="2603">
      <c r="B2603" s="40"/>
      <c r="C2603" s="7" t="s">
        <v>49</v>
      </c>
      <c r="I2603" s="44"/>
    </row>
    <row r="2604">
      <c r="B2604" s="42"/>
      <c r="C2604" s="38"/>
      <c r="D2604" s="38"/>
      <c r="E2604" s="38"/>
      <c r="F2604" s="38"/>
      <c r="G2604" s="38"/>
      <c r="H2604" s="38"/>
      <c r="I2604" s="46"/>
    </row>
    <row r="2605"/>
    <row r="2606"/>
    <row r="2607"/>
    <row r="2608" ht="63.34591064453125" customHeight="1">
      <c r="A2608" s="9" t="s">
        <v>33</v>
      </c>
    </row>
    <row r="2609">
      <c r="A2609" s="28" t="s">
        <v>1910</v>
      </c>
      <c r="B2609" s="4" t="s">
        <v>43</v>
      </c>
    </row>
    <row r="2610" ht="34.413623046875" customHeight="1">
      <c r="B2610" s="39" t="s">
        <v>1295</v>
      </c>
      <c r="C2610" s="56" t="s">
        <v>67</v>
      </c>
      <c r="D2610" s="36" t="s">
        <v>1911</v>
      </c>
      <c r="E2610" s="37"/>
      <c r="F2610" s="37"/>
      <c r="G2610" s="37"/>
      <c r="H2610" s="37"/>
      <c r="I2610" s="43"/>
    </row>
    <row r="2611">
      <c r="B2611" s="40"/>
      <c r="I2611" s="44"/>
    </row>
    <row r="2612">
      <c r="B2612" s="40"/>
      <c r="C2612" s="7" t="s">
        <v>49</v>
      </c>
      <c r="I2612" s="44"/>
    </row>
    <row r="2613">
      <c r="B2613" s="40"/>
      <c r="I2613" s="44"/>
    </row>
    <row r="2614" ht="19.947476196289063" customHeight="1">
      <c r="B2614" s="41" t="s">
        <v>720</v>
      </c>
      <c r="C2614" s="33" t="s">
        <v>658</v>
      </c>
      <c r="D2614" s="31" t="s">
        <v>1912</v>
      </c>
      <c r="E2614" s="30"/>
      <c r="F2614" s="30"/>
      <c r="G2614" s="30"/>
      <c r="H2614" s="30"/>
      <c r="I2614" s="45"/>
    </row>
    <row r="2615">
      <c r="B2615" s="40"/>
      <c r="C2615" s="3" t="s">
        <v>723</v>
      </c>
      <c r="I2615" s="44"/>
    </row>
    <row r="2616">
      <c r="B2616" s="40"/>
      <c r="I2616" s="44"/>
    </row>
    <row r="2617">
      <c r="B2617" s="40"/>
      <c r="C2617" s="7" t="s">
        <v>49</v>
      </c>
      <c r="I2617" s="44"/>
    </row>
    <row r="2618">
      <c r="B2618" s="42"/>
      <c r="C2618" s="38"/>
      <c r="D2618" s="38"/>
      <c r="E2618" s="38"/>
      <c r="F2618" s="38"/>
      <c r="G2618" s="38"/>
      <c r="H2618" s="38"/>
      <c r="I2618" s="46"/>
    </row>
    <row r="2619"/>
    <row r="2620"/>
    <row r="2621"/>
    <row r="2622" ht="19.947476196289063" customHeight="1">
      <c r="A2622" s="9" t="s">
        <v>34</v>
      </c>
    </row>
    <row r="2623">
      <c r="A2623" s="28" t="s">
        <v>1913</v>
      </c>
      <c r="B2623" s="4" t="s">
        <v>43</v>
      </c>
    </row>
    <row r="2624" ht="19.947476196289063" customHeight="1">
      <c r="B2624" s="39" t="s">
        <v>1914</v>
      </c>
      <c r="C2624" s="35" t="s">
        <v>45</v>
      </c>
      <c r="D2624" s="36" t="s">
        <v>1915</v>
      </c>
      <c r="E2624" s="37"/>
      <c r="F2624" s="37"/>
      <c r="G2624" s="37"/>
      <c r="H2624" s="37"/>
      <c r="I2624" s="43"/>
    </row>
    <row r="2625" ht="19.947476196289063" customHeight="1">
      <c r="B2625" s="40"/>
      <c r="C2625" s="3" t="s">
        <v>620</v>
      </c>
      <c r="D2625" s="9" t="s">
        <v>1916</v>
      </c>
      <c r="I2625" s="44"/>
    </row>
    <row r="2626" ht="19.947476196289063" customHeight="1">
      <c r="B2626" s="40"/>
      <c r="C2626" s="3" t="s">
        <v>622</v>
      </c>
      <c r="D2626" s="9" t="s">
        <v>1917</v>
      </c>
      <c r="I2626" s="44"/>
    </row>
    <row r="2627" ht="19.947476196289063" customHeight="1">
      <c r="B2627" s="40"/>
      <c r="C2627" s="3" t="s">
        <v>624</v>
      </c>
      <c r="D2627" s="9" t="s">
        <v>1918</v>
      </c>
      <c r="I2627" s="44"/>
    </row>
    <row r="2628" ht="19.947476196289063" customHeight="1">
      <c r="B2628" s="40"/>
      <c r="C2628" s="3" t="s">
        <v>626</v>
      </c>
      <c r="D2628" s="9" t="s">
        <v>1919</v>
      </c>
      <c r="I2628" s="44"/>
    </row>
    <row r="2629">
      <c r="B2629" s="40"/>
      <c r="I2629" s="44"/>
    </row>
    <row r="2630">
      <c r="B2630" s="40"/>
      <c r="C2630" s="7" t="s">
        <v>49</v>
      </c>
      <c r="I2630" s="44"/>
    </row>
    <row r="2631">
      <c r="B2631" s="40"/>
      <c r="I2631" s="44"/>
    </row>
    <row r="2632" ht="19.947476196289063" customHeight="1">
      <c r="B2632" s="41" t="s">
        <v>1920</v>
      </c>
      <c r="C2632" s="32" t="s">
        <v>45</v>
      </c>
      <c r="D2632" s="31" t="s">
        <v>1921</v>
      </c>
      <c r="E2632" s="30"/>
      <c r="F2632" s="30"/>
      <c r="G2632" s="30"/>
      <c r="H2632" s="30"/>
      <c r="I2632" s="45"/>
    </row>
    <row r="2633" ht="19.947476196289063" customHeight="1">
      <c r="B2633" s="40"/>
      <c r="C2633" s="3" t="s">
        <v>620</v>
      </c>
      <c r="D2633" s="9" t="s">
        <v>1922</v>
      </c>
      <c r="I2633" s="44"/>
    </row>
    <row r="2634" ht="19.947476196289063" customHeight="1">
      <c r="B2634" s="40"/>
      <c r="C2634" s="3" t="s">
        <v>622</v>
      </c>
      <c r="D2634" s="9" t="s">
        <v>1923</v>
      </c>
      <c r="I2634" s="44"/>
    </row>
    <row r="2635" ht="19.947476196289063" customHeight="1">
      <c r="B2635" s="40"/>
      <c r="C2635" s="3" t="s">
        <v>624</v>
      </c>
      <c r="D2635" s="9" t="s">
        <v>1924</v>
      </c>
      <c r="I2635" s="44"/>
    </row>
    <row r="2636" ht="19.947476196289063" customHeight="1">
      <c r="B2636" s="40"/>
      <c r="C2636" s="3" t="s">
        <v>626</v>
      </c>
      <c r="D2636" s="9" t="s">
        <v>1925</v>
      </c>
      <c r="I2636" s="44"/>
    </row>
    <row r="2637">
      <c r="B2637" s="40"/>
      <c r="I2637" s="44"/>
    </row>
    <row r="2638">
      <c r="B2638" s="40"/>
      <c r="C2638" s="7" t="s">
        <v>49</v>
      </c>
      <c r="I2638" s="44"/>
    </row>
    <row r="2639">
      <c r="B2639" s="40"/>
      <c r="I2639" s="44"/>
    </row>
    <row r="2640" ht="19.947476196289063" customHeight="1">
      <c r="B2640" s="41" t="s">
        <v>1926</v>
      </c>
      <c r="C2640" s="32" t="s">
        <v>45</v>
      </c>
      <c r="D2640" s="31" t="s">
        <v>1927</v>
      </c>
      <c r="E2640" s="30"/>
      <c r="F2640" s="30"/>
      <c r="G2640" s="30"/>
      <c r="H2640" s="30"/>
      <c r="I2640" s="45"/>
    </row>
    <row r="2641" ht="19.947476196289063" customHeight="1">
      <c r="B2641" s="40"/>
      <c r="C2641" s="3" t="s">
        <v>620</v>
      </c>
      <c r="D2641" s="9" t="s">
        <v>1928</v>
      </c>
      <c r="I2641" s="44"/>
    </row>
    <row r="2642" ht="19.947476196289063" customHeight="1">
      <c r="B2642" s="40"/>
      <c r="C2642" s="3" t="s">
        <v>622</v>
      </c>
      <c r="D2642" s="9" t="s">
        <v>1929</v>
      </c>
      <c r="I2642" s="44"/>
    </row>
    <row r="2643" ht="19.947476196289063" customHeight="1">
      <c r="B2643" s="40"/>
      <c r="C2643" s="3" t="s">
        <v>624</v>
      </c>
      <c r="D2643" s="9" t="s">
        <v>1930</v>
      </c>
      <c r="I2643" s="44"/>
    </row>
    <row r="2644" ht="19.947476196289063" customHeight="1">
      <c r="B2644" s="40"/>
      <c r="C2644" s="3" t="s">
        <v>626</v>
      </c>
      <c r="D2644" s="9" t="s">
        <v>1931</v>
      </c>
      <c r="I2644" s="44"/>
    </row>
    <row r="2645">
      <c r="B2645" s="40"/>
      <c r="I2645" s="44"/>
    </row>
    <row r="2646">
      <c r="B2646" s="40"/>
      <c r="C2646" s="34" t="s">
        <v>54</v>
      </c>
      <c r="I2646" s="44"/>
    </row>
    <row r="2647">
      <c r="B2647" s="40"/>
      <c r="I2647" s="44"/>
    </row>
    <row r="2648" ht="19.947476196289063" customHeight="1">
      <c r="B2648" s="41" t="s">
        <v>1932</v>
      </c>
      <c r="C2648" s="32" t="s">
        <v>45</v>
      </c>
      <c r="D2648" s="31" t="s">
        <v>1933</v>
      </c>
      <c r="E2648" s="30"/>
      <c r="F2648" s="30"/>
      <c r="G2648" s="30"/>
      <c r="H2648" s="30"/>
      <c r="I2648" s="45"/>
    </row>
    <row r="2649" ht="19.947476196289063" customHeight="1">
      <c r="B2649" s="40"/>
      <c r="C2649" s="3" t="s">
        <v>620</v>
      </c>
      <c r="D2649" s="9" t="s">
        <v>1934</v>
      </c>
      <c r="I2649" s="44"/>
    </row>
    <row r="2650" ht="19.947476196289063" customHeight="1">
      <c r="B2650" s="40"/>
      <c r="C2650" s="3" t="s">
        <v>622</v>
      </c>
      <c r="D2650" s="9" t="s">
        <v>1935</v>
      </c>
      <c r="I2650" s="44"/>
    </row>
    <row r="2651" ht="19.947476196289063" customHeight="1">
      <c r="B2651" s="40"/>
      <c r="C2651" s="3" t="s">
        <v>624</v>
      </c>
      <c r="D2651" s="9" t="s">
        <v>1936</v>
      </c>
      <c r="I2651" s="44"/>
    </row>
    <row r="2652" ht="34.413623046875" customHeight="1">
      <c r="B2652" s="40"/>
      <c r="C2652" s="3" t="s">
        <v>626</v>
      </c>
      <c r="D2652" s="9" t="s">
        <v>1937</v>
      </c>
      <c r="I2652" s="44"/>
    </row>
    <row r="2653">
      <c r="B2653" s="40"/>
      <c r="I2653" s="44"/>
    </row>
    <row r="2654">
      <c r="B2654" s="40"/>
      <c r="C2654" s="34" t="s">
        <v>54</v>
      </c>
      <c r="I2654" s="44"/>
    </row>
    <row r="2655">
      <c r="B2655" s="42"/>
      <c r="C2655" s="38"/>
      <c r="D2655" s="38"/>
      <c r="E2655" s="38"/>
      <c r="F2655" s="38"/>
      <c r="G2655" s="38"/>
      <c r="H2655" s="38"/>
      <c r="I2655" s="46"/>
    </row>
    <row r="2656"/>
    <row r="2657"/>
    <row r="2658"/>
    <row r="2659" ht="19.947476196289063" customHeight="1">
      <c r="A2659" s="9" t="s">
        <v>35</v>
      </c>
    </row>
    <row r="2660">
      <c r="A2660" s="28" t="s">
        <v>1938</v>
      </c>
      <c r="B2660" s="4" t="s">
        <v>43</v>
      </c>
    </row>
    <row r="2661" ht="19.947476196289063" customHeight="1">
      <c r="B2661" s="39" t="s">
        <v>1914</v>
      </c>
      <c r="C2661" s="35" t="s">
        <v>45</v>
      </c>
      <c r="D2661" s="36" t="s">
        <v>1939</v>
      </c>
      <c r="E2661" s="37"/>
      <c r="F2661" s="37"/>
      <c r="G2661" s="37"/>
      <c r="H2661" s="37"/>
      <c r="I2661" s="43"/>
    </row>
    <row r="2662" ht="48.879766845703124" customHeight="1">
      <c r="B2662" s="40"/>
      <c r="C2662" s="3" t="s">
        <v>814</v>
      </c>
      <c r="D2662" s="9" t="s">
        <v>1940</v>
      </c>
      <c r="I2662" s="44"/>
    </row>
    <row r="2663" ht="77.81205444335937" customHeight="1">
      <c r="B2663" s="40"/>
      <c r="C2663" s="3" t="s">
        <v>620</v>
      </c>
      <c r="D2663" s="9" t="s">
        <v>1941</v>
      </c>
      <c r="I2663" s="44"/>
    </row>
    <row r="2664" ht="77.81205444335937" customHeight="1">
      <c r="B2664" s="40"/>
      <c r="C2664" s="3" t="s">
        <v>622</v>
      </c>
      <c r="D2664" s="9" t="s">
        <v>1942</v>
      </c>
      <c r="I2664" s="44"/>
    </row>
    <row r="2665">
      <c r="B2665" s="40"/>
      <c r="I2665" s="44"/>
    </row>
    <row r="2666">
      <c r="B2666" s="40"/>
      <c r="C2666" s="7" t="s">
        <v>49</v>
      </c>
      <c r="I2666" s="44"/>
    </row>
    <row r="2667">
      <c r="B2667" s="40"/>
      <c r="I2667" s="44"/>
    </row>
    <row r="2668" ht="19.947476196289063" customHeight="1">
      <c r="B2668" s="41" t="s">
        <v>1943</v>
      </c>
      <c r="C2668" s="32" t="s">
        <v>45</v>
      </c>
      <c r="D2668" s="31" t="s">
        <v>1944</v>
      </c>
      <c r="E2668" s="30"/>
      <c r="F2668" s="30"/>
      <c r="G2668" s="30"/>
      <c r="H2668" s="30"/>
      <c r="I2668" s="45"/>
    </row>
    <row r="2669" ht="77.81205444335937" customHeight="1">
      <c r="B2669" s="40"/>
      <c r="C2669" s="3" t="s">
        <v>814</v>
      </c>
      <c r="D2669" s="9" t="s">
        <v>1945</v>
      </c>
      <c r="I2669" s="44"/>
    </row>
    <row r="2670" ht="63.34591064453125" customHeight="1">
      <c r="B2670" s="40"/>
      <c r="C2670" s="3" t="s">
        <v>620</v>
      </c>
      <c r="D2670" s="9" t="s">
        <v>1946</v>
      </c>
      <c r="I2670" s="44"/>
    </row>
    <row r="2671" ht="63.34591064453125" customHeight="1">
      <c r="B2671" s="40"/>
      <c r="C2671" s="3" t="s">
        <v>622</v>
      </c>
      <c r="D2671" s="9" t="s">
        <v>1947</v>
      </c>
      <c r="I2671" s="44"/>
    </row>
    <row r="2672">
      <c r="B2672" s="40"/>
      <c r="I2672" s="44"/>
    </row>
    <row r="2673">
      <c r="B2673" s="40"/>
      <c r="C2673" s="7" t="s">
        <v>49</v>
      </c>
      <c r="I2673" s="44"/>
    </row>
    <row r="2674">
      <c r="B2674" s="40"/>
      <c r="I2674" s="44"/>
    </row>
    <row r="2675" ht="19.947476196289063" customHeight="1">
      <c r="B2675" s="41" t="s">
        <v>1948</v>
      </c>
      <c r="C2675" s="32" t="s">
        <v>45</v>
      </c>
      <c r="D2675" s="31" t="s">
        <v>1949</v>
      </c>
      <c r="E2675" s="30"/>
      <c r="F2675" s="30"/>
      <c r="G2675" s="30"/>
      <c r="H2675" s="30"/>
      <c r="I2675" s="45"/>
    </row>
    <row r="2676" ht="48.879766845703124" customHeight="1">
      <c r="B2676" s="40"/>
      <c r="C2676" s="3" t="s">
        <v>814</v>
      </c>
      <c r="D2676" s="9" t="s">
        <v>1950</v>
      </c>
      <c r="I2676" s="44"/>
    </row>
    <row r="2677" ht="48.879766845703124" customHeight="1">
      <c r="B2677" s="40"/>
      <c r="C2677" s="3" t="s">
        <v>620</v>
      </c>
      <c r="D2677" s="9" t="s">
        <v>1951</v>
      </c>
      <c r="I2677" s="44"/>
    </row>
    <row r="2678" ht="48.879766845703124" customHeight="1">
      <c r="B2678" s="40"/>
      <c r="C2678" s="3" t="s">
        <v>622</v>
      </c>
      <c r="D2678" s="9" t="s">
        <v>1952</v>
      </c>
      <c r="I2678" s="44"/>
    </row>
    <row r="2679">
      <c r="B2679" s="40"/>
      <c r="I2679" s="44"/>
    </row>
    <row r="2680">
      <c r="B2680" s="40"/>
      <c r="C2680" s="34" t="s">
        <v>54</v>
      </c>
      <c r="I2680" s="44"/>
    </row>
    <row r="2681">
      <c r="B2681" s="40"/>
      <c r="I2681" s="44"/>
    </row>
    <row r="2682" ht="19.947476196289063" customHeight="1">
      <c r="B2682" s="41" t="s">
        <v>1953</v>
      </c>
      <c r="C2682" s="32" t="s">
        <v>45</v>
      </c>
      <c r="D2682" s="31" t="s">
        <v>1954</v>
      </c>
      <c r="E2682" s="30"/>
      <c r="F2682" s="30"/>
      <c r="G2682" s="30"/>
      <c r="H2682" s="30"/>
      <c r="I2682" s="45"/>
    </row>
    <row r="2683" ht="19.947476196289063" customHeight="1">
      <c r="B2683" s="40"/>
      <c r="C2683" s="3" t="s">
        <v>814</v>
      </c>
      <c r="D2683" s="9" t="s">
        <v>1955</v>
      </c>
      <c r="I2683" s="44"/>
    </row>
    <row r="2684" ht="19.947476196289063" customHeight="1">
      <c r="B2684" s="40"/>
      <c r="C2684" s="3" t="s">
        <v>620</v>
      </c>
      <c r="D2684" s="9" t="s">
        <v>1956</v>
      </c>
      <c r="I2684" s="44"/>
    </row>
    <row r="2685" ht="19.947476196289063" customHeight="1">
      <c r="B2685" s="40"/>
      <c r="C2685" s="3" t="s">
        <v>622</v>
      </c>
      <c r="D2685" s="9" t="s">
        <v>1957</v>
      </c>
      <c r="I2685" s="44"/>
    </row>
    <row r="2686">
      <c r="B2686" s="40"/>
      <c r="I2686" s="44"/>
    </row>
    <row r="2687">
      <c r="B2687" s="40"/>
      <c r="C2687" s="34" t="s">
        <v>54</v>
      </c>
      <c r="I2687" s="44"/>
    </row>
    <row r="2688">
      <c r="B2688" s="40"/>
      <c r="I2688" s="44"/>
    </row>
    <row r="2689" ht="48.879766845703124" customHeight="1">
      <c r="B2689" s="41" t="s">
        <v>1958</v>
      </c>
      <c r="C2689" s="32" t="s">
        <v>45</v>
      </c>
      <c r="D2689" s="31" t="s">
        <v>1959</v>
      </c>
      <c r="E2689" s="30"/>
      <c r="F2689" s="30"/>
      <c r="G2689" s="30"/>
      <c r="H2689" s="30"/>
      <c r="I2689" s="45"/>
    </row>
    <row r="2690" ht="48.879766845703124" customHeight="1">
      <c r="B2690" s="40"/>
      <c r="C2690" s="3" t="s">
        <v>814</v>
      </c>
      <c r="D2690" s="9" t="s">
        <v>1960</v>
      </c>
      <c r="I2690" s="44"/>
    </row>
    <row r="2691" ht="48.879766845703124" customHeight="1">
      <c r="B2691" s="40"/>
      <c r="C2691" s="3" t="s">
        <v>620</v>
      </c>
      <c r="D2691" s="9" t="s">
        <v>1961</v>
      </c>
      <c r="I2691" s="44"/>
    </row>
    <row r="2692" ht="63.34591064453125" customHeight="1">
      <c r="B2692" s="40"/>
      <c r="C2692" s="3" t="s">
        <v>622</v>
      </c>
      <c r="D2692" s="9" t="s">
        <v>1962</v>
      </c>
      <c r="I2692" s="44"/>
    </row>
    <row r="2693">
      <c r="B2693" s="40"/>
      <c r="I2693" s="44"/>
    </row>
    <row r="2694">
      <c r="B2694" s="40"/>
      <c r="C2694" s="7" t="s">
        <v>49</v>
      </c>
      <c r="I2694" s="44"/>
    </row>
    <row r="2695">
      <c r="B2695" s="42"/>
      <c r="C2695" s="38"/>
      <c r="D2695" s="38"/>
      <c r="E2695" s="38"/>
      <c r="F2695" s="38"/>
      <c r="G2695" s="38"/>
      <c r="H2695" s="38"/>
      <c r="I2695" s="46"/>
    </row>
    <row r="2696"/>
    <row r="2697"/>
    <row r="2698"/>
    <row r="2699" ht="19.947476196289063" customHeight="1">
      <c r="A2699" s="9" t="s">
        <v>36</v>
      </c>
    </row>
    <row r="2700">
      <c r="A2700" s="28" t="s">
        <v>1963</v>
      </c>
      <c r="B2700" s="4" t="s">
        <v>43</v>
      </c>
    </row>
    <row r="2701" ht="19.947476196289063" customHeight="1">
      <c r="B2701" s="39" t="s">
        <v>1502</v>
      </c>
      <c r="C2701" s="35" t="s">
        <v>45</v>
      </c>
      <c r="D2701" s="36" t="s">
        <v>1503</v>
      </c>
      <c r="E2701" s="37"/>
      <c r="F2701" s="37"/>
      <c r="G2701" s="37"/>
      <c r="H2701" s="37"/>
      <c r="I2701" s="43"/>
    </row>
    <row r="2702" ht="19.947476196289063" customHeight="1">
      <c r="B2702" s="40"/>
      <c r="C2702" s="3" t="s">
        <v>814</v>
      </c>
      <c r="D2702" s="9" t="s">
        <v>1504</v>
      </c>
      <c r="I2702" s="44"/>
    </row>
    <row r="2703" ht="19.947476196289063" customHeight="1">
      <c r="B2703" s="40"/>
      <c r="C2703" s="3" t="s">
        <v>620</v>
      </c>
      <c r="D2703" s="9" t="s">
        <v>1505</v>
      </c>
      <c r="I2703" s="44"/>
    </row>
    <row r="2704" ht="19.947476196289063" customHeight="1">
      <c r="B2704" s="40"/>
      <c r="C2704" s="3" t="s">
        <v>622</v>
      </c>
      <c r="D2704" s="9" t="s">
        <v>1506</v>
      </c>
      <c r="I2704" s="44"/>
    </row>
    <row r="2705" ht="19.947476196289063" customHeight="1">
      <c r="B2705" s="40"/>
      <c r="C2705" s="3" t="s">
        <v>624</v>
      </c>
      <c r="D2705" s="9" t="s">
        <v>1507</v>
      </c>
      <c r="I2705" s="44"/>
    </row>
    <row r="2706" ht="19.947476196289063" customHeight="1">
      <c r="B2706" s="40"/>
      <c r="C2706" s="3" t="s">
        <v>626</v>
      </c>
      <c r="D2706" s="9" t="s">
        <v>1508</v>
      </c>
      <c r="I2706" s="44"/>
    </row>
    <row r="2707" ht="19.947476196289063" customHeight="1">
      <c r="B2707" s="40"/>
      <c r="C2707" s="3" t="s">
        <v>634</v>
      </c>
      <c r="D2707" s="9" t="s">
        <v>1509</v>
      </c>
      <c r="I2707" s="44"/>
    </row>
    <row r="2708" ht="19.947476196289063" customHeight="1">
      <c r="B2708" s="40"/>
      <c r="C2708" s="3" t="s">
        <v>643</v>
      </c>
      <c r="D2708" s="9" t="s">
        <v>1510</v>
      </c>
      <c r="I2708" s="44"/>
    </row>
    <row r="2709" ht="19.947476196289063" customHeight="1">
      <c r="B2709" s="40"/>
      <c r="C2709" s="3" t="s">
        <v>653</v>
      </c>
      <c r="D2709" s="9" t="s">
        <v>1511</v>
      </c>
      <c r="I2709" s="44"/>
    </row>
    <row r="2710" ht="19.947476196289063" customHeight="1">
      <c r="B2710" s="40"/>
      <c r="C2710" s="3" t="s">
        <v>655</v>
      </c>
      <c r="D2710" s="9" t="s">
        <v>1512</v>
      </c>
      <c r="I2710" s="44"/>
    </row>
    <row r="2711" ht="19.947476196289063" customHeight="1">
      <c r="B2711" s="40"/>
      <c r="C2711" s="3" t="s">
        <v>792</v>
      </c>
      <c r="D2711" s="9" t="s">
        <v>1513</v>
      </c>
      <c r="I2711" s="44"/>
    </row>
    <row r="2712" ht="19.947476196289063" customHeight="1">
      <c r="B2712" s="40"/>
      <c r="C2712" s="3" t="s">
        <v>1514</v>
      </c>
      <c r="D2712" s="9" t="s">
        <v>1515</v>
      </c>
      <c r="I2712" s="44"/>
    </row>
    <row r="2713">
      <c r="B2713" s="40"/>
      <c r="I2713" s="44"/>
    </row>
    <row r="2714">
      <c r="B2714" s="40"/>
      <c r="C2714" s="34" t="s">
        <v>54</v>
      </c>
      <c r="I2714" s="44"/>
    </row>
    <row r="2715">
      <c r="B2715" s="40"/>
      <c r="I2715" s="44"/>
    </row>
    <row r="2716" ht="19.947476196289063" customHeight="1">
      <c r="B2716" s="41" t="s">
        <v>1516</v>
      </c>
      <c r="C2716" s="33" t="str">
        <f>HYPERLINK("#'Json-dokumentation'!A2829", "Element av typen 'BPS'")</f>
        <v>Element av typen 'BPS'</v>
      </c>
      <c r="D2716" s="31" t="s">
        <v>1517</v>
      </c>
      <c r="E2716" s="30"/>
      <c r="F2716" s="30"/>
      <c r="G2716" s="30"/>
      <c r="H2716" s="30"/>
      <c r="I2716" s="45"/>
    </row>
    <row r="2717">
      <c r="B2717" s="40"/>
      <c r="C2717" s="34" t="s">
        <v>54</v>
      </c>
      <c r="I2717" s="44"/>
    </row>
    <row r="2718">
      <c r="B2718" s="40"/>
      <c r="I2718" s="44"/>
    </row>
    <row r="2719" ht="34.413623046875" customHeight="1">
      <c r="B2719" s="41" t="s">
        <v>1518</v>
      </c>
      <c r="C2719" s="33" t="str">
        <f>HYPERLINK("#'Json-dokumentation'!A2866", "Element av typen 'CPOT'")</f>
        <v>Element av typen 'CPOT'</v>
      </c>
      <c r="D2719" s="31" t="s">
        <v>1519</v>
      </c>
      <c r="E2719" s="30"/>
      <c r="F2719" s="30"/>
      <c r="G2719" s="30"/>
      <c r="H2719" s="30"/>
      <c r="I2719" s="45"/>
    </row>
    <row r="2720">
      <c r="B2720" s="40"/>
      <c r="C2720" s="34" t="s">
        <v>54</v>
      </c>
      <c r="I2720" s="44"/>
    </row>
    <row r="2721">
      <c r="B2721" s="40"/>
      <c r="I2721" s="44"/>
    </row>
    <row r="2722" ht="19.947476196289063" customHeight="1">
      <c r="B2722" s="41" t="s">
        <v>1964</v>
      </c>
      <c r="C2722" s="32" t="s">
        <v>45</v>
      </c>
      <c r="D2722" s="31" t="s">
        <v>1965</v>
      </c>
      <c r="E2722" s="30"/>
      <c r="F2722" s="30"/>
      <c r="G2722" s="30"/>
      <c r="H2722" s="30"/>
      <c r="I2722" s="45"/>
    </row>
    <row r="2723" ht="19.947476196289063" customHeight="1">
      <c r="B2723" s="40"/>
      <c r="C2723" s="3" t="s">
        <v>1528</v>
      </c>
      <c r="D2723" s="9" t="s">
        <v>1529</v>
      </c>
      <c r="I2723" s="44"/>
    </row>
    <row r="2724" ht="19.947476196289063" customHeight="1">
      <c r="B2724" s="40"/>
      <c r="C2724" s="3" t="s">
        <v>278</v>
      </c>
      <c r="D2724" s="9" t="s">
        <v>1530</v>
      </c>
      <c r="I2724" s="44"/>
    </row>
    <row r="2725">
      <c r="B2725" s="40"/>
      <c r="I2725" s="44"/>
    </row>
    <row r="2726">
      <c r="B2726" s="40"/>
      <c r="C2726" s="34" t="s">
        <v>54</v>
      </c>
      <c r="I2726" s="44"/>
    </row>
    <row r="2727">
      <c r="B2727" s="42"/>
      <c r="C2727" s="38"/>
      <c r="D2727" s="38"/>
      <c r="E2727" s="38"/>
      <c r="F2727" s="38"/>
      <c r="G2727" s="38"/>
      <c r="H2727" s="38"/>
      <c r="I2727" s="46"/>
    </row>
    <row r="2728"/>
    <row r="2729"/>
    <row r="2730"/>
    <row r="2731" ht="19.947476196289063" customHeight="1">
      <c r="A2731" s="9" t="s">
        <v>37</v>
      </c>
    </row>
    <row r="2732">
      <c r="A2732" s="28" t="s">
        <v>1966</v>
      </c>
      <c r="B2732" s="4" t="s">
        <v>43</v>
      </c>
    </row>
    <row r="2733" ht="19.947476196289063" customHeight="1">
      <c r="B2733" s="39" t="s">
        <v>1967</v>
      </c>
      <c r="C2733" s="35" t="s">
        <v>45</v>
      </c>
      <c r="D2733" s="36" t="s">
        <v>1968</v>
      </c>
      <c r="E2733" s="37"/>
      <c r="F2733" s="37"/>
      <c r="G2733" s="37"/>
      <c r="H2733" s="37"/>
      <c r="I2733" s="43"/>
    </row>
    <row r="2734" ht="19.947476196289063" customHeight="1">
      <c r="B2734" s="40"/>
      <c r="C2734" s="3" t="s">
        <v>1969</v>
      </c>
      <c r="D2734" s="9" t="s">
        <v>1970</v>
      </c>
      <c r="I2734" s="44"/>
    </row>
    <row r="2735" ht="34.413623046875" customHeight="1">
      <c r="B2735" s="40"/>
      <c r="C2735" s="3" t="s">
        <v>1971</v>
      </c>
      <c r="D2735" s="9" t="s">
        <v>1972</v>
      </c>
      <c r="I2735" s="44"/>
    </row>
    <row r="2736" ht="34.413623046875" customHeight="1">
      <c r="B2736" s="40"/>
      <c r="C2736" s="3" t="s">
        <v>1973</v>
      </c>
      <c r="D2736" s="9" t="s">
        <v>1974</v>
      </c>
      <c r="I2736" s="44"/>
    </row>
    <row r="2737">
      <c r="B2737" s="40"/>
      <c r="I2737" s="44"/>
    </row>
    <row r="2738">
      <c r="B2738" s="40"/>
      <c r="C2738" s="7" t="s">
        <v>49</v>
      </c>
      <c r="I2738" s="44"/>
    </row>
    <row r="2739">
      <c r="B2739" s="40"/>
      <c r="I2739" s="44"/>
    </row>
    <row r="2740" ht="19.947476196289063" customHeight="1">
      <c r="B2740" s="41" t="s">
        <v>1975</v>
      </c>
      <c r="C2740" s="32" t="s">
        <v>45</v>
      </c>
      <c r="D2740" s="31" t="s">
        <v>1976</v>
      </c>
      <c r="E2740" s="30"/>
      <c r="F2740" s="30"/>
      <c r="G2740" s="30"/>
      <c r="H2740" s="30"/>
      <c r="I2740" s="45"/>
    </row>
    <row r="2741" ht="19.947476196289063" customHeight="1">
      <c r="B2741" s="40"/>
      <c r="C2741" s="3" t="s">
        <v>1969</v>
      </c>
      <c r="D2741" s="9" t="s">
        <v>1970</v>
      </c>
      <c r="I2741" s="44"/>
    </row>
    <row r="2742" ht="34.413623046875" customHeight="1">
      <c r="B2742" s="40"/>
      <c r="C2742" s="3" t="s">
        <v>1971</v>
      </c>
      <c r="D2742" s="9" t="s">
        <v>1972</v>
      </c>
      <c r="I2742" s="44"/>
    </row>
    <row r="2743" ht="34.413623046875" customHeight="1">
      <c r="B2743" s="40"/>
      <c r="C2743" s="3" t="s">
        <v>1973</v>
      </c>
      <c r="D2743" s="9" t="s">
        <v>1974</v>
      </c>
      <c r="I2743" s="44"/>
    </row>
    <row r="2744">
      <c r="B2744" s="40"/>
      <c r="I2744" s="44"/>
    </row>
    <row r="2745">
      <c r="B2745" s="40"/>
      <c r="C2745" s="7" t="s">
        <v>49</v>
      </c>
      <c r="I2745" s="44"/>
    </row>
    <row r="2746">
      <c r="B2746" s="40"/>
      <c r="I2746" s="44"/>
    </row>
    <row r="2747" ht="19.947476196289063" customHeight="1">
      <c r="B2747" s="41" t="s">
        <v>1977</v>
      </c>
      <c r="C2747" s="32" t="s">
        <v>45</v>
      </c>
      <c r="D2747" s="31" t="s">
        <v>1978</v>
      </c>
      <c r="E2747" s="30"/>
      <c r="F2747" s="30"/>
      <c r="G2747" s="30"/>
      <c r="H2747" s="30"/>
      <c r="I2747" s="45"/>
    </row>
    <row r="2748" ht="19.947476196289063" customHeight="1">
      <c r="B2748" s="40"/>
      <c r="C2748" s="3" t="s">
        <v>1969</v>
      </c>
      <c r="D2748" s="9" t="s">
        <v>1970</v>
      </c>
      <c r="I2748" s="44"/>
    </row>
    <row r="2749" ht="34.413623046875" customHeight="1">
      <c r="B2749" s="40"/>
      <c r="C2749" s="3" t="s">
        <v>1971</v>
      </c>
      <c r="D2749" s="9" t="s">
        <v>1972</v>
      </c>
      <c r="I2749" s="44"/>
    </row>
    <row r="2750" ht="34.413623046875" customHeight="1">
      <c r="B2750" s="40"/>
      <c r="C2750" s="3" t="s">
        <v>1973</v>
      </c>
      <c r="D2750" s="9" t="s">
        <v>1974</v>
      </c>
      <c r="I2750" s="44"/>
    </row>
    <row r="2751">
      <c r="B2751" s="40"/>
      <c r="I2751" s="44"/>
    </row>
    <row r="2752">
      <c r="B2752" s="40"/>
      <c r="C2752" s="7" t="s">
        <v>49</v>
      </c>
      <c r="I2752" s="44"/>
    </row>
    <row r="2753">
      <c r="B2753" s="40"/>
      <c r="I2753" s="44"/>
    </row>
    <row r="2754" ht="19.947476196289063" customHeight="1">
      <c r="B2754" s="41" t="s">
        <v>1979</v>
      </c>
      <c r="C2754" s="32" t="s">
        <v>45</v>
      </c>
      <c r="D2754" s="31" t="s">
        <v>1980</v>
      </c>
      <c r="E2754" s="30"/>
      <c r="F2754" s="30"/>
      <c r="G2754" s="30"/>
      <c r="H2754" s="30"/>
      <c r="I2754" s="45"/>
    </row>
    <row r="2755" ht="19.947476196289063" customHeight="1">
      <c r="B2755" s="40"/>
      <c r="C2755" s="3" t="s">
        <v>1969</v>
      </c>
      <c r="D2755" s="9" t="s">
        <v>1970</v>
      </c>
      <c r="I2755" s="44"/>
    </row>
    <row r="2756" ht="34.413623046875" customHeight="1">
      <c r="B2756" s="40"/>
      <c r="C2756" s="3" t="s">
        <v>1971</v>
      </c>
      <c r="D2756" s="9" t="s">
        <v>1972</v>
      </c>
      <c r="I2756" s="44"/>
    </row>
    <row r="2757" ht="34.413623046875" customHeight="1">
      <c r="B2757" s="40"/>
      <c r="C2757" s="3" t="s">
        <v>1973</v>
      </c>
      <c r="D2757" s="9" t="s">
        <v>1974</v>
      </c>
      <c r="I2757" s="44"/>
    </row>
    <row r="2758">
      <c r="B2758" s="40"/>
      <c r="I2758" s="44"/>
    </row>
    <row r="2759">
      <c r="B2759" s="40"/>
      <c r="C2759" s="7" t="s">
        <v>49</v>
      </c>
      <c r="I2759" s="44"/>
    </row>
    <row r="2760">
      <c r="B2760" s="40"/>
      <c r="I2760" s="44"/>
    </row>
    <row r="2761" ht="19.947476196289063" customHeight="1">
      <c r="B2761" s="41" t="s">
        <v>1981</v>
      </c>
      <c r="C2761" s="32" t="s">
        <v>45</v>
      </c>
      <c r="D2761" s="31" t="s">
        <v>1982</v>
      </c>
      <c r="E2761" s="30"/>
      <c r="F2761" s="30"/>
      <c r="G2761" s="30"/>
      <c r="H2761" s="30"/>
      <c r="I2761" s="45"/>
    </row>
    <row r="2762" ht="19.947476196289063" customHeight="1">
      <c r="B2762" s="40"/>
      <c r="C2762" s="3" t="s">
        <v>1969</v>
      </c>
      <c r="D2762" s="9" t="s">
        <v>1970</v>
      </c>
      <c r="I2762" s="44"/>
    </row>
    <row r="2763" ht="34.413623046875" customHeight="1">
      <c r="B2763" s="40"/>
      <c r="C2763" s="3" t="s">
        <v>1971</v>
      </c>
      <c r="D2763" s="9" t="s">
        <v>1972</v>
      </c>
      <c r="I2763" s="44"/>
    </row>
    <row r="2764" ht="34.413623046875" customHeight="1">
      <c r="B2764" s="40"/>
      <c r="C2764" s="3" t="s">
        <v>1973</v>
      </c>
      <c r="D2764" s="9" t="s">
        <v>1974</v>
      </c>
      <c r="I2764" s="44"/>
    </row>
    <row r="2765">
      <c r="B2765" s="40"/>
      <c r="I2765" s="44"/>
    </row>
    <row r="2766">
      <c r="B2766" s="40"/>
      <c r="C2766" s="7" t="s">
        <v>49</v>
      </c>
      <c r="I2766" s="44"/>
    </row>
    <row r="2767">
      <c r="B2767" s="42"/>
      <c r="C2767" s="38"/>
      <c r="D2767" s="38"/>
      <c r="E2767" s="38"/>
      <c r="F2767" s="38"/>
      <c r="G2767" s="38"/>
      <c r="H2767" s="38"/>
      <c r="I2767" s="46"/>
    </row>
    <row r="2768"/>
    <row r="2769"/>
    <row r="2770"/>
    <row r="2771" ht="19.947476196289063" customHeight="1">
      <c r="A2771" s="9" t="s">
        <v>38</v>
      </c>
    </row>
    <row r="2772">
      <c r="A2772" s="28" t="s">
        <v>1983</v>
      </c>
      <c r="B2772" s="4" t="s">
        <v>43</v>
      </c>
    </row>
    <row r="2773" ht="19.947476196289063" customHeight="1">
      <c r="B2773" s="39" t="s">
        <v>1984</v>
      </c>
      <c r="C2773" s="56" t="s">
        <v>257</v>
      </c>
      <c r="D2773" s="36" t="s">
        <v>1985</v>
      </c>
      <c r="E2773" s="37"/>
      <c r="F2773" s="37"/>
      <c r="G2773" s="37"/>
      <c r="H2773" s="37"/>
      <c r="I2773" s="43"/>
    </row>
    <row r="2774">
      <c r="B2774" s="40"/>
      <c r="C2774" s="3" t="s">
        <v>259</v>
      </c>
      <c r="I2774" s="44"/>
    </row>
    <row r="2775">
      <c r="B2775" s="40"/>
      <c r="I2775" s="44"/>
    </row>
    <row r="2776">
      <c r="B2776" s="40"/>
      <c r="C2776" s="7" t="s">
        <v>49</v>
      </c>
      <c r="I2776" s="44"/>
    </row>
    <row r="2777">
      <c r="B2777" s="40"/>
      <c r="I2777" s="44"/>
    </row>
    <row r="2778" ht="19.947476196289063" customHeight="1">
      <c r="B2778" s="41" t="s">
        <v>1986</v>
      </c>
      <c r="C2778" s="32" t="s">
        <v>449</v>
      </c>
      <c r="D2778" s="31" t="s">
        <v>1987</v>
      </c>
      <c r="E2778" s="30"/>
      <c r="F2778" s="30"/>
      <c r="G2778" s="30"/>
      <c r="H2778" s="30"/>
      <c r="I2778" s="45"/>
    </row>
    <row r="2779" ht="19.947476196289063" customHeight="1">
      <c r="B2779" s="40"/>
      <c r="C2779" s="3" t="s">
        <v>1988</v>
      </c>
      <c r="D2779" s="9" t="s">
        <v>1989</v>
      </c>
      <c r="I2779" s="44"/>
    </row>
    <row r="2780" ht="19.947476196289063" customHeight="1">
      <c r="B2780" s="40"/>
      <c r="C2780" s="3" t="s">
        <v>1990</v>
      </c>
      <c r="D2780" s="9" t="s">
        <v>1991</v>
      </c>
      <c r="I2780" s="44"/>
    </row>
    <row r="2781" ht="19.947476196289063" customHeight="1">
      <c r="B2781" s="40"/>
      <c r="C2781" s="3" t="s">
        <v>1154</v>
      </c>
      <c r="D2781" s="9" t="s">
        <v>1992</v>
      </c>
      <c r="I2781" s="44"/>
    </row>
    <row r="2782">
      <c r="B2782" s="40"/>
      <c r="I2782" s="44"/>
    </row>
    <row r="2783">
      <c r="B2783" s="40"/>
      <c r="C2783" s="7" t="s">
        <v>49</v>
      </c>
      <c r="I2783" s="44"/>
    </row>
    <row r="2784">
      <c r="B2784" s="42"/>
      <c r="C2784" s="38"/>
      <c r="D2784" s="38"/>
      <c r="E2784" s="38"/>
      <c r="F2784" s="38"/>
      <c r="G2784" s="38"/>
      <c r="H2784" s="38"/>
      <c r="I2784" s="46"/>
    </row>
    <row r="2785"/>
    <row r="2786"/>
    <row r="2787"/>
    <row r="2788" ht="19.947476196289063" customHeight="1">
      <c r="A2788" s="9" t="s">
        <v>39</v>
      </c>
    </row>
    <row r="2789">
      <c r="A2789" s="28" t="s">
        <v>1993</v>
      </c>
      <c r="B2789" s="4" t="s">
        <v>43</v>
      </c>
    </row>
    <row r="2790" ht="19.947476196289063" customHeight="1">
      <c r="B2790" s="39" t="s">
        <v>1984</v>
      </c>
      <c r="C2790" s="56" t="s">
        <v>257</v>
      </c>
      <c r="D2790" s="36" t="s">
        <v>1994</v>
      </c>
      <c r="E2790" s="37"/>
      <c r="F2790" s="37"/>
      <c r="G2790" s="37"/>
      <c r="H2790" s="37"/>
      <c r="I2790" s="43"/>
    </row>
    <row r="2791">
      <c r="B2791" s="40"/>
      <c r="C2791" s="3" t="s">
        <v>259</v>
      </c>
      <c r="I2791" s="44"/>
    </row>
    <row r="2792">
      <c r="B2792" s="40"/>
      <c r="I2792" s="44"/>
    </row>
    <row r="2793">
      <c r="B2793" s="40"/>
      <c r="C2793" s="7" t="s">
        <v>49</v>
      </c>
      <c r="I2793" s="44"/>
    </row>
    <row r="2794">
      <c r="B2794" s="40"/>
      <c r="I2794" s="44"/>
    </row>
    <row r="2795" ht="19.947476196289063" customHeight="1">
      <c r="B2795" s="41" t="s">
        <v>1986</v>
      </c>
      <c r="C2795" s="32" t="s">
        <v>449</v>
      </c>
      <c r="D2795" s="31" t="s">
        <v>1995</v>
      </c>
      <c r="E2795" s="30"/>
      <c r="F2795" s="30"/>
      <c r="G2795" s="30"/>
      <c r="H2795" s="30"/>
      <c r="I2795" s="45"/>
    </row>
    <row r="2796" ht="19.947476196289063" customHeight="1">
      <c r="B2796" s="40"/>
      <c r="C2796" s="3" t="s">
        <v>1154</v>
      </c>
      <c r="D2796" s="9" t="s">
        <v>1155</v>
      </c>
      <c r="I2796" s="44"/>
    </row>
    <row r="2797" ht="19.947476196289063" customHeight="1">
      <c r="B2797" s="40"/>
      <c r="C2797" s="3" t="s">
        <v>1156</v>
      </c>
      <c r="D2797" s="9" t="s">
        <v>1157</v>
      </c>
      <c r="I2797" s="44"/>
    </row>
    <row r="2798" ht="19.947476196289063" customHeight="1">
      <c r="B2798" s="40"/>
      <c r="C2798" s="3" t="s">
        <v>440</v>
      </c>
      <c r="D2798" s="9" t="s">
        <v>1158</v>
      </c>
      <c r="I2798" s="44"/>
    </row>
    <row r="2799">
      <c r="B2799" s="40"/>
      <c r="I2799" s="44"/>
    </row>
    <row r="2800">
      <c r="B2800" s="40"/>
      <c r="C2800" s="7" t="s">
        <v>49</v>
      </c>
      <c r="I2800" s="44"/>
    </row>
    <row r="2801">
      <c r="B2801" s="42"/>
      <c r="C2801" s="38"/>
      <c r="D2801" s="38"/>
      <c r="E2801" s="38"/>
      <c r="F2801" s="38"/>
      <c r="G2801" s="38"/>
      <c r="H2801" s="38"/>
      <c r="I2801" s="46"/>
    </row>
    <row r="2802"/>
    <row r="2803"/>
    <row r="2804"/>
    <row r="2805" ht="19.947476196289063" customHeight="1">
      <c r="A2805" s="9" t="s">
        <v>40</v>
      </c>
    </row>
    <row r="2806">
      <c r="A2806" s="28" t="s">
        <v>1996</v>
      </c>
      <c r="B2806" s="4" t="s">
        <v>43</v>
      </c>
    </row>
    <row r="2807" ht="19.947476196289063" customHeight="1">
      <c r="B2807" s="39" t="s">
        <v>1997</v>
      </c>
      <c r="C2807" s="56" t="s">
        <v>257</v>
      </c>
      <c r="D2807" s="36" t="s">
        <v>1998</v>
      </c>
      <c r="E2807" s="37"/>
      <c r="F2807" s="37"/>
      <c r="G2807" s="37"/>
      <c r="H2807" s="37"/>
      <c r="I2807" s="43"/>
    </row>
    <row r="2808">
      <c r="B2808" s="40"/>
      <c r="C2808" s="3" t="s">
        <v>259</v>
      </c>
      <c r="I2808" s="44"/>
    </row>
    <row r="2809">
      <c r="B2809" s="40"/>
      <c r="I2809" s="44"/>
    </row>
    <row r="2810">
      <c r="B2810" s="40"/>
      <c r="C2810" s="7" t="s">
        <v>49</v>
      </c>
      <c r="I2810" s="44"/>
    </row>
    <row r="2811">
      <c r="B2811" s="40"/>
      <c r="I2811" s="44"/>
    </row>
    <row r="2812" ht="63.34591064453125" customHeight="1">
      <c r="B2812" s="41" t="s">
        <v>1887</v>
      </c>
      <c r="C2812" s="32" t="s">
        <v>1888</v>
      </c>
      <c r="D2812" s="31" t="s">
        <v>1999</v>
      </c>
      <c r="E2812" s="30"/>
      <c r="F2812" s="30"/>
      <c r="G2812" s="30"/>
      <c r="H2812" s="30"/>
      <c r="I2812" s="45"/>
    </row>
    <row r="2813" ht="19.947476196289063" customHeight="1">
      <c r="B2813" s="40"/>
      <c r="C2813" s="3" t="s">
        <v>1489</v>
      </c>
      <c r="D2813" s="9" t="s">
        <v>2000</v>
      </c>
      <c r="I2813" s="44"/>
    </row>
    <row r="2814" ht="19.947476196289063" customHeight="1">
      <c r="B2814" s="40"/>
      <c r="C2814" s="3" t="s">
        <v>1891</v>
      </c>
      <c r="D2814" s="9" t="s">
        <v>2001</v>
      </c>
      <c r="I2814" s="44"/>
    </row>
    <row r="2815" ht="34.413623046875" customHeight="1">
      <c r="B2815" s="40"/>
      <c r="C2815" s="3" t="s">
        <v>1893</v>
      </c>
      <c r="D2815" s="9" t="s">
        <v>1894</v>
      </c>
      <c r="I2815" s="44"/>
    </row>
    <row r="2816" ht="19.947476196289063" customHeight="1">
      <c r="B2816" s="40"/>
      <c r="C2816" s="3" t="s">
        <v>1895</v>
      </c>
      <c r="D2816" s="9" t="s">
        <v>1896</v>
      </c>
      <c r="I2816" s="44"/>
    </row>
    <row r="2817" ht="19.947476196289063" customHeight="1">
      <c r="B2817" s="40"/>
      <c r="C2817" s="3" t="s">
        <v>1197</v>
      </c>
      <c r="D2817" s="9" t="s">
        <v>2002</v>
      </c>
      <c r="I2817" s="44"/>
    </row>
    <row r="2818" ht="19.947476196289063" customHeight="1">
      <c r="B2818" s="40"/>
      <c r="C2818" s="3" t="s">
        <v>1900</v>
      </c>
      <c r="D2818" s="9" t="s">
        <v>1901</v>
      </c>
      <c r="I2818" s="44"/>
    </row>
    <row r="2819" ht="34.413623046875" customHeight="1">
      <c r="B2819" s="40"/>
      <c r="C2819" s="3" t="s">
        <v>1897</v>
      </c>
      <c r="D2819" s="9" t="s">
        <v>1898</v>
      </c>
      <c r="I2819" s="44"/>
    </row>
    <row r="2820" ht="34.413623046875" customHeight="1">
      <c r="B2820" s="40"/>
      <c r="C2820" s="3" t="s">
        <v>958</v>
      </c>
      <c r="D2820" s="9" t="s">
        <v>2003</v>
      </c>
      <c r="I2820" s="44"/>
    </row>
    <row r="2821" ht="19.947476196289063" customHeight="1">
      <c r="B2821" s="40"/>
      <c r="C2821" s="3" t="s">
        <v>496</v>
      </c>
      <c r="D2821" s="9" t="s">
        <v>2004</v>
      </c>
      <c r="I2821" s="44"/>
    </row>
    <row r="2822">
      <c r="B2822" s="40"/>
      <c r="I2822" s="44"/>
    </row>
    <row r="2823">
      <c r="B2823" s="40"/>
      <c r="C2823" s="34" t="s">
        <v>54</v>
      </c>
      <c r="I2823" s="44"/>
    </row>
    <row r="2824">
      <c r="B2824" s="42"/>
      <c r="C2824" s="38"/>
      <c r="D2824" s="38"/>
      <c r="E2824" s="38"/>
      <c r="F2824" s="38"/>
      <c r="G2824" s="38"/>
      <c r="H2824" s="38"/>
      <c r="I2824" s="46"/>
    </row>
    <row r="2825"/>
    <row r="2826"/>
    <row r="2827"/>
    <row r="2828" ht="19.947476196289063" customHeight="1">
      <c r="A2828" s="9" t="s">
        <v>34</v>
      </c>
    </row>
    <row r="2829">
      <c r="A2829" s="28" t="s">
        <v>1913</v>
      </c>
      <c r="B2829" s="4" t="s">
        <v>43</v>
      </c>
    </row>
    <row r="2830" ht="19.947476196289063" customHeight="1">
      <c r="B2830" s="39" t="s">
        <v>1914</v>
      </c>
      <c r="C2830" s="35" t="s">
        <v>45</v>
      </c>
      <c r="D2830" s="36" t="s">
        <v>1915</v>
      </c>
      <c r="E2830" s="37"/>
      <c r="F2830" s="37"/>
      <c r="G2830" s="37"/>
      <c r="H2830" s="37"/>
      <c r="I2830" s="43"/>
    </row>
    <row r="2831" ht="19.947476196289063" customHeight="1">
      <c r="B2831" s="40"/>
      <c r="C2831" s="3" t="s">
        <v>620</v>
      </c>
      <c r="D2831" s="9" t="s">
        <v>1916</v>
      </c>
      <c r="I2831" s="44"/>
    </row>
    <row r="2832" ht="19.947476196289063" customHeight="1">
      <c r="B2832" s="40"/>
      <c r="C2832" s="3" t="s">
        <v>622</v>
      </c>
      <c r="D2832" s="9" t="s">
        <v>1917</v>
      </c>
      <c r="I2832" s="44"/>
    </row>
    <row r="2833" ht="19.947476196289063" customHeight="1">
      <c r="B2833" s="40"/>
      <c r="C2833" s="3" t="s">
        <v>624</v>
      </c>
      <c r="D2833" s="9" t="s">
        <v>1918</v>
      </c>
      <c r="I2833" s="44"/>
    </row>
    <row r="2834" ht="19.947476196289063" customHeight="1">
      <c r="B2834" s="40"/>
      <c r="C2834" s="3" t="s">
        <v>626</v>
      </c>
      <c r="D2834" s="9" t="s">
        <v>1919</v>
      </c>
      <c r="I2834" s="44"/>
    </row>
    <row r="2835">
      <c r="B2835" s="40"/>
      <c r="I2835" s="44"/>
    </row>
    <row r="2836">
      <c r="B2836" s="40"/>
      <c r="C2836" s="7" t="s">
        <v>49</v>
      </c>
      <c r="I2836" s="44"/>
    </row>
    <row r="2837">
      <c r="B2837" s="40"/>
      <c r="I2837" s="44"/>
    </row>
    <row r="2838" ht="19.947476196289063" customHeight="1">
      <c r="B2838" s="41" t="s">
        <v>1920</v>
      </c>
      <c r="C2838" s="32" t="s">
        <v>45</v>
      </c>
      <c r="D2838" s="31" t="s">
        <v>1921</v>
      </c>
      <c r="E2838" s="30"/>
      <c r="F2838" s="30"/>
      <c r="G2838" s="30"/>
      <c r="H2838" s="30"/>
      <c r="I2838" s="45"/>
    </row>
    <row r="2839" ht="19.947476196289063" customHeight="1">
      <c r="B2839" s="40"/>
      <c r="C2839" s="3" t="s">
        <v>620</v>
      </c>
      <c r="D2839" s="9" t="s">
        <v>1922</v>
      </c>
      <c r="I2839" s="44"/>
    </row>
    <row r="2840" ht="19.947476196289063" customHeight="1">
      <c r="B2840" s="40"/>
      <c r="C2840" s="3" t="s">
        <v>622</v>
      </c>
      <c r="D2840" s="9" t="s">
        <v>1923</v>
      </c>
      <c r="I2840" s="44"/>
    </row>
    <row r="2841" ht="19.947476196289063" customHeight="1">
      <c r="B2841" s="40"/>
      <c r="C2841" s="3" t="s">
        <v>624</v>
      </c>
      <c r="D2841" s="9" t="s">
        <v>1924</v>
      </c>
      <c r="I2841" s="44"/>
    </row>
    <row r="2842" ht="19.947476196289063" customHeight="1">
      <c r="B2842" s="40"/>
      <c r="C2842" s="3" t="s">
        <v>626</v>
      </c>
      <c r="D2842" s="9" t="s">
        <v>1925</v>
      </c>
      <c r="I2842" s="44"/>
    </row>
    <row r="2843">
      <c r="B2843" s="40"/>
      <c r="I2843" s="44"/>
    </row>
    <row r="2844">
      <c r="B2844" s="40"/>
      <c r="C2844" s="7" t="s">
        <v>49</v>
      </c>
      <c r="I2844" s="44"/>
    </row>
    <row r="2845">
      <c r="B2845" s="40"/>
      <c r="I2845" s="44"/>
    </row>
    <row r="2846" ht="19.947476196289063" customHeight="1">
      <c r="B2846" s="41" t="s">
        <v>1926</v>
      </c>
      <c r="C2846" s="32" t="s">
        <v>45</v>
      </c>
      <c r="D2846" s="31" t="s">
        <v>1927</v>
      </c>
      <c r="E2846" s="30"/>
      <c r="F2846" s="30"/>
      <c r="G2846" s="30"/>
      <c r="H2846" s="30"/>
      <c r="I2846" s="45"/>
    </row>
    <row r="2847" ht="19.947476196289063" customHeight="1">
      <c r="B2847" s="40"/>
      <c r="C2847" s="3" t="s">
        <v>620</v>
      </c>
      <c r="D2847" s="9" t="s">
        <v>1928</v>
      </c>
      <c r="I2847" s="44"/>
    </row>
    <row r="2848" ht="19.947476196289063" customHeight="1">
      <c r="B2848" s="40"/>
      <c r="C2848" s="3" t="s">
        <v>622</v>
      </c>
      <c r="D2848" s="9" t="s">
        <v>1929</v>
      </c>
      <c r="I2848" s="44"/>
    </row>
    <row r="2849" ht="19.947476196289063" customHeight="1">
      <c r="B2849" s="40"/>
      <c r="C2849" s="3" t="s">
        <v>624</v>
      </c>
      <c r="D2849" s="9" t="s">
        <v>1930</v>
      </c>
      <c r="I2849" s="44"/>
    </row>
    <row r="2850" ht="19.947476196289063" customHeight="1">
      <c r="B2850" s="40"/>
      <c r="C2850" s="3" t="s">
        <v>626</v>
      </c>
      <c r="D2850" s="9" t="s">
        <v>1931</v>
      </c>
      <c r="I2850" s="44"/>
    </row>
    <row r="2851">
      <c r="B2851" s="40"/>
      <c r="I2851" s="44"/>
    </row>
    <row r="2852">
      <c r="B2852" s="40"/>
      <c r="C2852" s="34" t="s">
        <v>54</v>
      </c>
      <c r="I2852" s="44"/>
    </row>
    <row r="2853">
      <c r="B2853" s="40"/>
      <c r="I2853" s="44"/>
    </row>
    <row r="2854" ht="19.947476196289063" customHeight="1">
      <c r="B2854" s="41" t="s">
        <v>1932</v>
      </c>
      <c r="C2854" s="32" t="s">
        <v>45</v>
      </c>
      <c r="D2854" s="31" t="s">
        <v>1933</v>
      </c>
      <c r="E2854" s="30"/>
      <c r="F2854" s="30"/>
      <c r="G2854" s="30"/>
      <c r="H2854" s="30"/>
      <c r="I2854" s="45"/>
    </row>
    <row r="2855" ht="19.947476196289063" customHeight="1">
      <c r="B2855" s="40"/>
      <c r="C2855" s="3" t="s">
        <v>620</v>
      </c>
      <c r="D2855" s="9" t="s">
        <v>1934</v>
      </c>
      <c r="I2855" s="44"/>
    </row>
    <row r="2856" ht="19.947476196289063" customHeight="1">
      <c r="B2856" s="40"/>
      <c r="C2856" s="3" t="s">
        <v>622</v>
      </c>
      <c r="D2856" s="9" t="s">
        <v>1935</v>
      </c>
      <c r="I2856" s="44"/>
    </row>
    <row r="2857" ht="19.947476196289063" customHeight="1">
      <c r="B2857" s="40"/>
      <c r="C2857" s="3" t="s">
        <v>624</v>
      </c>
      <c r="D2857" s="9" t="s">
        <v>1936</v>
      </c>
      <c r="I2857" s="44"/>
    </row>
    <row r="2858" ht="34.413623046875" customHeight="1">
      <c r="B2858" s="40"/>
      <c r="C2858" s="3" t="s">
        <v>626</v>
      </c>
      <c r="D2858" s="9" t="s">
        <v>1937</v>
      </c>
      <c r="I2858" s="44"/>
    </row>
    <row r="2859">
      <c r="B2859" s="40"/>
      <c r="I2859" s="44"/>
    </row>
    <row r="2860">
      <c r="B2860" s="40"/>
      <c r="C2860" s="34" t="s">
        <v>54</v>
      </c>
      <c r="I2860" s="44"/>
    </row>
    <row r="2861">
      <c r="B2861" s="42"/>
      <c r="C2861" s="38"/>
      <c r="D2861" s="38"/>
      <c r="E2861" s="38"/>
      <c r="F2861" s="38"/>
      <c r="G2861" s="38"/>
      <c r="H2861" s="38"/>
      <c r="I2861" s="46"/>
    </row>
    <row r="2862"/>
    <row r="2863"/>
    <row r="2864"/>
    <row r="2865" ht="19.947476196289063" customHeight="1">
      <c r="A2865" s="9" t="s">
        <v>35</v>
      </c>
    </row>
    <row r="2866">
      <c r="A2866" s="28" t="s">
        <v>1938</v>
      </c>
      <c r="B2866" s="4" t="s">
        <v>43</v>
      </c>
    </row>
    <row r="2867" ht="19.947476196289063" customHeight="1">
      <c r="B2867" s="39" t="s">
        <v>1914</v>
      </c>
      <c r="C2867" s="35" t="s">
        <v>45</v>
      </c>
      <c r="D2867" s="36" t="s">
        <v>1939</v>
      </c>
      <c r="E2867" s="37"/>
      <c r="F2867" s="37"/>
      <c r="G2867" s="37"/>
      <c r="H2867" s="37"/>
      <c r="I2867" s="43"/>
    </row>
    <row r="2868" ht="48.879766845703124" customHeight="1">
      <c r="B2868" s="40"/>
      <c r="C2868" s="3" t="s">
        <v>814</v>
      </c>
      <c r="D2868" s="9" t="s">
        <v>1940</v>
      </c>
      <c r="I2868" s="44"/>
    </row>
    <row r="2869" ht="77.81205444335937" customHeight="1">
      <c r="B2869" s="40"/>
      <c r="C2869" s="3" t="s">
        <v>620</v>
      </c>
      <c r="D2869" s="9" t="s">
        <v>1941</v>
      </c>
      <c r="I2869" s="44"/>
    </row>
    <row r="2870" ht="77.81205444335937" customHeight="1">
      <c r="B2870" s="40"/>
      <c r="C2870" s="3" t="s">
        <v>622</v>
      </c>
      <c r="D2870" s="9" t="s">
        <v>1942</v>
      </c>
      <c r="I2870" s="44"/>
    </row>
    <row r="2871">
      <c r="B2871" s="40"/>
      <c r="I2871" s="44"/>
    </row>
    <row r="2872">
      <c r="B2872" s="40"/>
      <c r="C2872" s="7" t="s">
        <v>49</v>
      </c>
      <c r="I2872" s="44"/>
    </row>
    <row r="2873">
      <c r="B2873" s="40"/>
      <c r="I2873" s="44"/>
    </row>
    <row r="2874" ht="19.947476196289063" customHeight="1">
      <c r="B2874" s="41" t="s">
        <v>1943</v>
      </c>
      <c r="C2874" s="32" t="s">
        <v>45</v>
      </c>
      <c r="D2874" s="31" t="s">
        <v>1944</v>
      </c>
      <c r="E2874" s="30"/>
      <c r="F2874" s="30"/>
      <c r="G2874" s="30"/>
      <c r="H2874" s="30"/>
      <c r="I2874" s="45"/>
    </row>
    <row r="2875" ht="77.81205444335937" customHeight="1">
      <c r="B2875" s="40"/>
      <c r="C2875" s="3" t="s">
        <v>814</v>
      </c>
      <c r="D2875" s="9" t="s">
        <v>1945</v>
      </c>
      <c r="I2875" s="44"/>
    </row>
    <row r="2876" ht="63.34591064453125" customHeight="1">
      <c r="B2876" s="40"/>
      <c r="C2876" s="3" t="s">
        <v>620</v>
      </c>
      <c r="D2876" s="9" t="s">
        <v>1946</v>
      </c>
      <c r="I2876" s="44"/>
    </row>
    <row r="2877" ht="63.34591064453125" customHeight="1">
      <c r="B2877" s="40"/>
      <c r="C2877" s="3" t="s">
        <v>622</v>
      </c>
      <c r="D2877" s="9" t="s">
        <v>1947</v>
      </c>
      <c r="I2877" s="44"/>
    </row>
    <row r="2878">
      <c r="B2878" s="40"/>
      <c r="I2878" s="44"/>
    </row>
    <row r="2879">
      <c r="B2879" s="40"/>
      <c r="C2879" s="7" t="s">
        <v>49</v>
      </c>
      <c r="I2879" s="44"/>
    </row>
    <row r="2880">
      <c r="B2880" s="40"/>
      <c r="I2880" s="44"/>
    </row>
    <row r="2881" ht="19.947476196289063" customHeight="1">
      <c r="B2881" s="41" t="s">
        <v>1948</v>
      </c>
      <c r="C2881" s="32" t="s">
        <v>45</v>
      </c>
      <c r="D2881" s="31" t="s">
        <v>1949</v>
      </c>
      <c r="E2881" s="30"/>
      <c r="F2881" s="30"/>
      <c r="G2881" s="30"/>
      <c r="H2881" s="30"/>
      <c r="I2881" s="45"/>
    </row>
    <row r="2882" ht="48.879766845703124" customHeight="1">
      <c r="B2882" s="40"/>
      <c r="C2882" s="3" t="s">
        <v>814</v>
      </c>
      <c r="D2882" s="9" t="s">
        <v>1950</v>
      </c>
      <c r="I2882" s="44"/>
    </row>
    <row r="2883" ht="48.879766845703124" customHeight="1">
      <c r="B2883" s="40"/>
      <c r="C2883" s="3" t="s">
        <v>620</v>
      </c>
      <c r="D2883" s="9" t="s">
        <v>1951</v>
      </c>
      <c r="I2883" s="44"/>
    </row>
    <row r="2884" ht="48.879766845703124" customHeight="1">
      <c r="B2884" s="40"/>
      <c r="C2884" s="3" t="s">
        <v>622</v>
      </c>
      <c r="D2884" s="9" t="s">
        <v>1952</v>
      </c>
      <c r="I2884" s="44"/>
    </row>
    <row r="2885">
      <c r="B2885" s="40"/>
      <c r="I2885" s="44"/>
    </row>
    <row r="2886">
      <c r="B2886" s="40"/>
      <c r="C2886" s="34" t="s">
        <v>54</v>
      </c>
      <c r="I2886" s="44"/>
    </row>
    <row r="2887">
      <c r="B2887" s="40"/>
      <c r="I2887" s="44"/>
    </row>
    <row r="2888" ht="19.947476196289063" customHeight="1">
      <c r="B2888" s="41" t="s">
        <v>1953</v>
      </c>
      <c r="C2888" s="32" t="s">
        <v>45</v>
      </c>
      <c r="D2888" s="31" t="s">
        <v>1954</v>
      </c>
      <c r="E2888" s="30"/>
      <c r="F2888" s="30"/>
      <c r="G2888" s="30"/>
      <c r="H2888" s="30"/>
      <c r="I2888" s="45"/>
    </row>
    <row r="2889" ht="19.947476196289063" customHeight="1">
      <c r="B2889" s="40"/>
      <c r="C2889" s="3" t="s">
        <v>814</v>
      </c>
      <c r="D2889" s="9" t="s">
        <v>1955</v>
      </c>
      <c r="I2889" s="44"/>
    </row>
    <row r="2890" ht="19.947476196289063" customHeight="1">
      <c r="B2890" s="40"/>
      <c r="C2890" s="3" t="s">
        <v>620</v>
      </c>
      <c r="D2890" s="9" t="s">
        <v>1956</v>
      </c>
      <c r="I2890" s="44"/>
    </row>
    <row r="2891" ht="19.947476196289063" customHeight="1">
      <c r="B2891" s="40"/>
      <c r="C2891" s="3" t="s">
        <v>622</v>
      </c>
      <c r="D2891" s="9" t="s">
        <v>1957</v>
      </c>
      <c r="I2891" s="44"/>
    </row>
    <row r="2892">
      <c r="B2892" s="40"/>
      <c r="I2892" s="44"/>
    </row>
    <row r="2893">
      <c r="B2893" s="40"/>
      <c r="C2893" s="34" t="s">
        <v>54</v>
      </c>
      <c r="I2893" s="44"/>
    </row>
    <row r="2894">
      <c r="B2894" s="40"/>
      <c r="I2894" s="44"/>
    </row>
    <row r="2895" ht="48.879766845703124" customHeight="1">
      <c r="B2895" s="41" t="s">
        <v>1958</v>
      </c>
      <c r="C2895" s="32" t="s">
        <v>45</v>
      </c>
      <c r="D2895" s="31" t="s">
        <v>1959</v>
      </c>
      <c r="E2895" s="30"/>
      <c r="F2895" s="30"/>
      <c r="G2895" s="30"/>
      <c r="H2895" s="30"/>
      <c r="I2895" s="45"/>
    </row>
    <row r="2896" ht="48.879766845703124" customHeight="1">
      <c r="B2896" s="40"/>
      <c r="C2896" s="3" t="s">
        <v>814</v>
      </c>
      <c r="D2896" s="9" t="s">
        <v>1960</v>
      </c>
      <c r="I2896" s="44"/>
    </row>
    <row r="2897" ht="48.879766845703124" customHeight="1">
      <c r="B2897" s="40"/>
      <c r="C2897" s="3" t="s">
        <v>620</v>
      </c>
      <c r="D2897" s="9" t="s">
        <v>1961</v>
      </c>
      <c r="I2897" s="44"/>
    </row>
    <row r="2898" ht="63.34591064453125" customHeight="1">
      <c r="B2898" s="40"/>
      <c r="C2898" s="3" t="s">
        <v>622</v>
      </c>
      <c r="D2898" s="9" t="s">
        <v>1962</v>
      </c>
      <c r="I2898" s="44"/>
    </row>
    <row r="2899">
      <c r="B2899" s="40"/>
      <c r="I2899" s="44"/>
    </row>
    <row r="2900">
      <c r="B2900" s="40"/>
      <c r="C2900" s="7" t="s">
        <v>49</v>
      </c>
      <c r="I2900" s="44"/>
    </row>
    <row r="2901">
      <c r="B2901" s="42"/>
      <c r="C2901" s="38"/>
      <c r="D2901" s="38"/>
      <c r="E2901" s="38"/>
      <c r="F2901" s="38"/>
      <c r="G2901" s="38"/>
      <c r="H2901" s="38"/>
      <c r="I2901" s="46"/>
    </row>
    <row r="2902"/>
    <row r="2903"/>
    <row r="2904">
      <c r="A2904" s="4" t="s">
        <v>697</v>
      </c>
    </row>
    <row r="2905" ht="34.413623046875" customHeight="1">
      <c r="A2905" s="67" t="s">
        <v>2005</v>
      </c>
      <c r="B2905" s="47" t="s">
        <v>2006</v>
      </c>
      <c r="C2905" s="48"/>
      <c r="D2905" s="48"/>
      <c r="E2905" s="48"/>
      <c r="F2905" s="48"/>
      <c r="G2905" s="48"/>
      <c r="H2905" s="48"/>
      <c r="I2905" s="50"/>
    </row>
    <row r="2906"/>
    <row r="2907"/>
    <row r="2908"/>
    <row r="2909"/>
  </sheetData>
  <mergeCells>
    <mergeCell ref="A1:AD1"/>
    <mergeCell ref="A5:F5"/>
    <mergeCell ref="D7:I7"/>
    <mergeCell ref="D8:I8"/>
    <mergeCell ref="C10:I10"/>
    <mergeCell ref="D12:I12"/>
    <mergeCell ref="C13:I13"/>
    <mergeCell ref="D15:I15"/>
    <mergeCell ref="C16:I16"/>
    <mergeCell ref="A21:I21"/>
    <mergeCell ref="D23:I23"/>
    <mergeCell ref="D24:I24"/>
    <mergeCell ref="D25:I25"/>
    <mergeCell ref="C27:I27"/>
    <mergeCell ref="D29:I29"/>
    <mergeCell ref="C32:I32"/>
    <mergeCell ref="D34:I34"/>
    <mergeCell ref="C36:I36"/>
    <mergeCell ref="D38:I38"/>
    <mergeCell ref="C40:I40"/>
    <mergeCell ref="D42:I42"/>
    <mergeCell ref="C44:I44"/>
    <mergeCell ref="C48:I48"/>
    <mergeCell ref="C51:I51"/>
    <mergeCell ref="C52:I52"/>
    <mergeCell ref="C53:I53"/>
    <mergeCell ref="C54:I54"/>
    <mergeCell ref="A58:I58"/>
    <mergeCell ref="D60:I60"/>
    <mergeCell ref="C61:I61"/>
    <mergeCell ref="D63:I63"/>
    <mergeCell ref="C64:I64"/>
    <mergeCell ref="D66:I66"/>
    <mergeCell ref="C67:I67"/>
    <mergeCell ref="D69:I69"/>
    <mergeCell ref="C70:I70"/>
    <mergeCell ref="D72:I72"/>
    <mergeCell ref="C73:I73"/>
    <mergeCell ref="D75:I75"/>
    <mergeCell ref="C76:I76"/>
    <mergeCell ref="D78:I78"/>
    <mergeCell ref="C79:I79"/>
    <mergeCell ref="D81:I81"/>
    <mergeCell ref="C82:I82"/>
    <mergeCell ref="D84:I84"/>
    <mergeCell ref="C85:I85"/>
    <mergeCell ref="D87:I87"/>
    <mergeCell ref="C88:I88"/>
    <mergeCell ref="D90:I90"/>
    <mergeCell ref="C91:I91"/>
    <mergeCell ref="D93:I93"/>
    <mergeCell ref="C94:I94"/>
    <mergeCell ref="D96:I96"/>
    <mergeCell ref="C97:I97"/>
    <mergeCell ref="D99:I99"/>
    <mergeCell ref="C100:I100"/>
    <mergeCell ref="D102:I102"/>
    <mergeCell ref="C103:I103"/>
    <mergeCell ref="D105:I105"/>
    <mergeCell ref="C106:I106"/>
    <mergeCell ref="D108:I108"/>
    <mergeCell ref="C109:I109"/>
    <mergeCell ref="D111:I111"/>
    <mergeCell ref="C112:I112"/>
    <mergeCell ref="D114:I114"/>
    <mergeCell ref="C115:I115"/>
    <mergeCell ref="D117:I117"/>
    <mergeCell ref="C118:I118"/>
    <mergeCell ref="D120:I120"/>
    <mergeCell ref="C121:I121"/>
    <mergeCell ref="D123:I123"/>
    <mergeCell ref="C124:I124"/>
    <mergeCell ref="D126:I126"/>
    <mergeCell ref="C127:I127"/>
    <mergeCell ref="D129:I129"/>
    <mergeCell ref="C130:I130"/>
    <mergeCell ref="D132:I132"/>
    <mergeCell ref="C133:I133"/>
    <mergeCell ref="C137:I137"/>
    <mergeCell ref="C138:I138"/>
    <mergeCell ref="C139:I139"/>
    <mergeCell ref="C140:I140"/>
    <mergeCell ref="A144:I144"/>
    <mergeCell ref="D146:I146"/>
    <mergeCell ref="D147:I147"/>
    <mergeCell ref="D148:I148"/>
    <mergeCell ref="D149:I149"/>
    <mergeCell ref="D150:I150"/>
    <mergeCell ref="C152:I152"/>
    <mergeCell ref="D154:I154"/>
    <mergeCell ref="C157:I157"/>
    <mergeCell ref="D159:I159"/>
    <mergeCell ref="D160:I160"/>
    <mergeCell ref="D161:I161"/>
    <mergeCell ref="D162:I162"/>
    <mergeCell ref="C164:I164"/>
    <mergeCell ref="D166:I166"/>
    <mergeCell ref="C168:I168"/>
    <mergeCell ref="D170:I170"/>
    <mergeCell ref="C173:I173"/>
    <mergeCell ref="D175:I175"/>
    <mergeCell ref="C178:I178"/>
    <mergeCell ref="D180:I180"/>
    <mergeCell ref="C183:I183"/>
    <mergeCell ref="C187:I187"/>
    <mergeCell ref="C188:I188"/>
    <mergeCell ref="C189:I189"/>
    <mergeCell ref="C192:I192"/>
    <mergeCell ref="C193:I193"/>
    <mergeCell ref="C194:I194"/>
    <mergeCell ref="C195:I195"/>
    <mergeCell ref="C196:I196"/>
    <mergeCell ref="C197:I197"/>
    <mergeCell ref="C198:I198"/>
    <mergeCell ref="A202:I202"/>
    <mergeCell ref="D204:I204"/>
    <mergeCell ref="C206:I206"/>
    <mergeCell ref="D208:I208"/>
    <mergeCell ref="C210:I210"/>
    <mergeCell ref="D212:I212"/>
    <mergeCell ref="C214:I214"/>
    <mergeCell ref="D216:I216"/>
    <mergeCell ref="C219:I219"/>
    <mergeCell ref="D221:I221"/>
    <mergeCell ref="D222:I222"/>
    <mergeCell ref="D223:I223"/>
    <mergeCell ref="D224:I224"/>
    <mergeCell ref="D225:I225"/>
    <mergeCell ref="D226:I226"/>
    <mergeCell ref="D227:I227"/>
    <mergeCell ref="C229:I229"/>
    <mergeCell ref="D231:I231"/>
    <mergeCell ref="D232:I232"/>
    <mergeCell ref="D233:I233"/>
    <mergeCell ref="D234:I234"/>
    <mergeCell ref="D235:I235"/>
    <mergeCell ref="D236:I236"/>
    <mergeCell ref="D237:I237"/>
    <mergeCell ref="D238:I238"/>
    <mergeCell ref="D239:I239"/>
    <mergeCell ref="D240:I240"/>
    <mergeCell ref="D241:I241"/>
    <mergeCell ref="D242:I242"/>
    <mergeCell ref="D243:I243"/>
    <mergeCell ref="D244:I244"/>
    <mergeCell ref="C246:I246"/>
    <mergeCell ref="D248:I248"/>
    <mergeCell ref="D249:I249"/>
    <mergeCell ref="D250:I250"/>
    <mergeCell ref="D251:I251"/>
    <mergeCell ref="C253:I253"/>
    <mergeCell ref="D255:I255"/>
    <mergeCell ref="C258:I258"/>
    <mergeCell ref="D260:I260"/>
    <mergeCell ref="D261:I261"/>
    <mergeCell ref="D262:I262"/>
    <mergeCell ref="D263:I263"/>
    <mergeCell ref="C265:I265"/>
    <mergeCell ref="D267:I267"/>
    <mergeCell ref="C269:I269"/>
    <mergeCell ref="D271:I271"/>
    <mergeCell ref="D272:I272"/>
    <mergeCell ref="D273:I273"/>
    <mergeCell ref="D274:I274"/>
    <mergeCell ref="D275:I275"/>
    <mergeCell ref="D276:I276"/>
    <mergeCell ref="D277:I277"/>
    <mergeCell ref="D278:I278"/>
    <mergeCell ref="D279:I279"/>
    <mergeCell ref="C281:I281"/>
    <mergeCell ref="D283:I283"/>
    <mergeCell ref="D284:I284"/>
    <mergeCell ref="D285:I285"/>
    <mergeCell ref="D286:I286"/>
    <mergeCell ref="C288:I288"/>
    <mergeCell ref="D290:I290"/>
    <mergeCell ref="D291:I291"/>
    <mergeCell ref="D292:I292"/>
    <mergeCell ref="D293:I293"/>
    <mergeCell ref="C295:I295"/>
    <mergeCell ref="D297:I297"/>
    <mergeCell ref="C299:I299"/>
    <mergeCell ref="D301:I301"/>
    <mergeCell ref="D302:I302"/>
    <mergeCell ref="D303:I303"/>
    <mergeCell ref="D304:I304"/>
    <mergeCell ref="D305:I305"/>
    <mergeCell ref="D306:I306"/>
    <mergeCell ref="D307:I307"/>
    <mergeCell ref="D308:I308"/>
    <mergeCell ref="D309:I309"/>
    <mergeCell ref="D310:I310"/>
    <mergeCell ref="D311:I311"/>
    <mergeCell ref="D312:I312"/>
    <mergeCell ref="D313:I313"/>
    <mergeCell ref="D314:I314"/>
    <mergeCell ref="D315:I315"/>
    <mergeCell ref="D316:I316"/>
    <mergeCell ref="D317:I317"/>
    <mergeCell ref="D318:I318"/>
    <mergeCell ref="D319:I319"/>
    <mergeCell ref="D320:I320"/>
    <mergeCell ref="D321:I321"/>
    <mergeCell ref="D322:I322"/>
    <mergeCell ref="D323:I323"/>
    <mergeCell ref="D324:I324"/>
    <mergeCell ref="D325:I325"/>
    <mergeCell ref="D326:I326"/>
    <mergeCell ref="D327:I327"/>
    <mergeCell ref="D328:I328"/>
    <mergeCell ref="D329:I329"/>
    <mergeCell ref="D330:I330"/>
    <mergeCell ref="D331:I331"/>
    <mergeCell ref="D332:I332"/>
    <mergeCell ref="D333:I333"/>
    <mergeCell ref="D334:I334"/>
    <mergeCell ref="D335:I335"/>
    <mergeCell ref="D336:I336"/>
    <mergeCell ref="D337:I337"/>
    <mergeCell ref="D338:I338"/>
    <mergeCell ref="C340:I340"/>
    <mergeCell ref="D342:I342"/>
    <mergeCell ref="C343:I343"/>
    <mergeCell ref="C347:I347"/>
    <mergeCell ref="C348:I348"/>
    <mergeCell ref="C349:I349"/>
    <mergeCell ref="C350:I350"/>
    <mergeCell ref="C351:I351"/>
    <mergeCell ref="C352:I352"/>
    <mergeCell ref="C353:I353"/>
    <mergeCell ref="C354:I354"/>
    <mergeCell ref="C355:I355"/>
    <mergeCell ref="C356:I356"/>
    <mergeCell ref="C357:I357"/>
    <mergeCell ref="C358:I358"/>
    <mergeCell ref="C359:I359"/>
    <mergeCell ref="C360:I360"/>
    <mergeCell ref="C361:I361"/>
    <mergeCell ref="C362:I362"/>
    <mergeCell ref="C363:I363"/>
    <mergeCell ref="C364:I364"/>
    <mergeCell ref="C365:I365"/>
    <mergeCell ref="C366:I366"/>
    <mergeCell ref="C367:I367"/>
    <mergeCell ref="C368:I368"/>
    <mergeCell ref="A372:I372"/>
    <mergeCell ref="D374:I374"/>
    <mergeCell ref="C376:I376"/>
    <mergeCell ref="D378:I378"/>
    <mergeCell ref="C381:I381"/>
    <mergeCell ref="C383:I383"/>
    <mergeCell ref="C387:I387"/>
    <mergeCell ref="C388:I388"/>
    <mergeCell ref="C389:I389"/>
    <mergeCell ref="A393:I393"/>
    <mergeCell ref="D395:I395"/>
    <mergeCell ref="C398:I398"/>
    <mergeCell ref="D400:I400"/>
    <mergeCell ref="C402:I402"/>
    <mergeCell ref="D404:I404"/>
    <mergeCell ref="D405:I405"/>
    <mergeCell ref="D406:I406"/>
    <mergeCell ref="D407:I407"/>
    <mergeCell ref="D408:I408"/>
    <mergeCell ref="D409:I409"/>
    <mergeCell ref="C411:I411"/>
    <mergeCell ref="D413:I413"/>
    <mergeCell ref="D414:I414"/>
    <mergeCell ref="D415:I415"/>
    <mergeCell ref="D416:I416"/>
    <mergeCell ref="C418:I418"/>
    <mergeCell ref="D420:I420"/>
    <mergeCell ref="C423:I423"/>
    <mergeCell ref="D425:I425"/>
    <mergeCell ref="D426:I426"/>
    <mergeCell ref="D427:I427"/>
    <mergeCell ref="D428:I428"/>
    <mergeCell ref="D429:I429"/>
    <mergeCell ref="C431:I431"/>
    <mergeCell ref="D433:I433"/>
    <mergeCell ref="D434:I434"/>
    <mergeCell ref="D435:I435"/>
    <mergeCell ref="D436:I436"/>
    <mergeCell ref="D437:I437"/>
    <mergeCell ref="D438:I438"/>
    <mergeCell ref="D439:I439"/>
    <mergeCell ref="D440:I440"/>
    <mergeCell ref="C442:I442"/>
    <mergeCell ref="D444:I444"/>
    <mergeCell ref="D445:I445"/>
    <mergeCell ref="D446:I446"/>
    <mergeCell ref="D447:I447"/>
    <mergeCell ref="D448:I448"/>
    <mergeCell ref="D449:I449"/>
    <mergeCell ref="D450:I450"/>
    <mergeCell ref="D451:I451"/>
    <mergeCell ref="D452:I452"/>
    <mergeCell ref="D453:I453"/>
    <mergeCell ref="D454:I454"/>
    <mergeCell ref="D455:I455"/>
    <mergeCell ref="D456:I456"/>
    <mergeCell ref="C458:I458"/>
    <mergeCell ref="D460:I460"/>
    <mergeCell ref="D461:I461"/>
    <mergeCell ref="D462:I462"/>
    <mergeCell ref="D463:I463"/>
    <mergeCell ref="D464:I464"/>
    <mergeCell ref="D465:I465"/>
    <mergeCell ref="D466:I466"/>
    <mergeCell ref="D467:I467"/>
    <mergeCell ref="D468:I468"/>
    <mergeCell ref="D469:I469"/>
    <mergeCell ref="D470:I470"/>
    <mergeCell ref="D471:I471"/>
    <mergeCell ref="D472:I472"/>
    <mergeCell ref="C474:I474"/>
    <mergeCell ref="C478:I478"/>
    <mergeCell ref="C479:I479"/>
    <mergeCell ref="C480:I480"/>
    <mergeCell ref="C481:I481"/>
    <mergeCell ref="C482:I482"/>
    <mergeCell ref="C483:I483"/>
    <mergeCell ref="C484:I484"/>
    <mergeCell ref="C485:I485"/>
    <mergeCell ref="C486:I486"/>
    <mergeCell ref="C487:I487"/>
    <mergeCell ref="C488:I488"/>
    <mergeCell ref="A492:I492"/>
    <mergeCell ref="D494:I494"/>
    <mergeCell ref="D495:I495"/>
    <mergeCell ref="D496:I496"/>
    <mergeCell ref="D497:I497"/>
    <mergeCell ref="C499:I499"/>
    <mergeCell ref="D501:I501"/>
    <mergeCell ref="C504:I504"/>
    <mergeCell ref="D506:I506"/>
    <mergeCell ref="C508:I508"/>
    <mergeCell ref="D510:I510"/>
    <mergeCell ref="D511:I511"/>
    <mergeCell ref="D512:I512"/>
    <mergeCell ref="D513:I513"/>
    <mergeCell ref="D514:I514"/>
    <mergeCell ref="D515:I515"/>
    <mergeCell ref="C517:I517"/>
    <mergeCell ref="D519:I519"/>
    <mergeCell ref="D520:I520"/>
    <mergeCell ref="D521:I521"/>
    <mergeCell ref="D522:I522"/>
    <mergeCell ref="C524:I524"/>
    <mergeCell ref="D526:I526"/>
    <mergeCell ref="D527:I527"/>
    <mergeCell ref="D528:I528"/>
    <mergeCell ref="D529:I529"/>
    <mergeCell ref="D530:I530"/>
    <mergeCell ref="D531:I531"/>
    <mergeCell ref="D532:I532"/>
    <mergeCell ref="D533:I533"/>
    <mergeCell ref="C535:I535"/>
    <mergeCell ref="D537:I537"/>
    <mergeCell ref="D538:I538"/>
    <mergeCell ref="D539:I539"/>
    <mergeCell ref="D540:I540"/>
    <mergeCell ref="D541:I541"/>
    <mergeCell ref="D542:I542"/>
    <mergeCell ref="D543:I543"/>
    <mergeCell ref="C545:I545"/>
    <mergeCell ref="C549:I549"/>
    <mergeCell ref="C552:I552"/>
    <mergeCell ref="C553:I553"/>
    <mergeCell ref="C554:I554"/>
    <mergeCell ref="C555:I555"/>
    <mergeCell ref="C556:I556"/>
    <mergeCell ref="C557:I557"/>
    <mergeCell ref="C558:I558"/>
    <mergeCell ref="C559:I559"/>
    <mergeCell ref="C560:I560"/>
    <mergeCell ref="C561:I561"/>
    <mergeCell ref="A565:I565"/>
    <mergeCell ref="B567:I567"/>
    <mergeCell ref="D568:I568"/>
    <mergeCell ref="C571:I571"/>
    <mergeCell ref="D573:I573"/>
    <mergeCell ref="C576:I576"/>
    <mergeCell ref="D578:I578"/>
    <mergeCell ref="C581:I581"/>
    <mergeCell ref="D583:I583"/>
    <mergeCell ref="C586:I586"/>
    <mergeCell ref="D588:I588"/>
    <mergeCell ref="C591:I591"/>
    <mergeCell ref="D593:I593"/>
    <mergeCell ref="C596:I596"/>
    <mergeCell ref="D598:I598"/>
    <mergeCell ref="C601:I601"/>
    <mergeCell ref="D603:I603"/>
    <mergeCell ref="D604:I604"/>
    <mergeCell ref="D605:I605"/>
    <mergeCell ref="D606:I606"/>
    <mergeCell ref="D607:I607"/>
    <mergeCell ref="D608:I608"/>
    <mergeCell ref="D609:I609"/>
    <mergeCell ref="C611:I611"/>
    <mergeCell ref="D613:I613"/>
    <mergeCell ref="D614:I614"/>
    <mergeCell ref="D615:I615"/>
    <mergeCell ref="C617:I617"/>
    <mergeCell ref="D619:I619"/>
    <mergeCell ref="D620:I620"/>
    <mergeCell ref="D621:I621"/>
    <mergeCell ref="D622:I622"/>
    <mergeCell ref="D623:I623"/>
    <mergeCell ref="D624:I624"/>
    <mergeCell ref="D625:I625"/>
    <mergeCell ref="D626:I626"/>
    <mergeCell ref="C628:I628"/>
    <mergeCell ref="D630:I630"/>
    <mergeCell ref="C633:I633"/>
    <mergeCell ref="D635:I635"/>
    <mergeCell ref="C638:I638"/>
    <mergeCell ref="B640:I640"/>
    <mergeCell ref="D641:I641"/>
    <mergeCell ref="D642:I642"/>
    <mergeCell ref="D643:I643"/>
    <mergeCell ref="D644:I644"/>
    <mergeCell ref="D645:I645"/>
    <mergeCell ref="C647:I647"/>
    <mergeCell ref="C648:I648"/>
    <mergeCell ref="D650:I650"/>
    <mergeCell ref="D651:I651"/>
    <mergeCell ref="D652:I652"/>
    <mergeCell ref="D653:I653"/>
    <mergeCell ref="D654:I654"/>
    <mergeCell ref="D655:I655"/>
    <mergeCell ref="C657:I657"/>
    <mergeCell ref="C658:I658"/>
    <mergeCell ref="D660:I660"/>
    <mergeCell ref="D661:I661"/>
    <mergeCell ref="D662:I662"/>
    <mergeCell ref="D663:I663"/>
    <mergeCell ref="D664:I664"/>
    <mergeCell ref="D665:I665"/>
    <mergeCell ref="D666:I666"/>
    <mergeCell ref="C668:I668"/>
    <mergeCell ref="C669:I669"/>
    <mergeCell ref="D671:I671"/>
    <mergeCell ref="D672:I672"/>
    <mergeCell ref="D673:I673"/>
    <mergeCell ref="D674:I674"/>
    <mergeCell ref="D675:I675"/>
    <mergeCell ref="D676:I676"/>
    <mergeCell ref="D677:I677"/>
    <mergeCell ref="D678:I678"/>
    <mergeCell ref="D679:I679"/>
    <mergeCell ref="C681:I681"/>
    <mergeCell ref="C682:I682"/>
    <mergeCell ref="D684:I684"/>
    <mergeCell ref="C688:I688"/>
    <mergeCell ref="C689:I689"/>
    <mergeCell ref="D691:I691"/>
    <mergeCell ref="C695:I695"/>
    <mergeCell ref="C696:I696"/>
    <mergeCell ref="D698:I698"/>
    <mergeCell ref="C702:I702"/>
    <mergeCell ref="C703:I703"/>
    <mergeCell ref="D705:I705"/>
    <mergeCell ref="C709:I709"/>
    <mergeCell ref="C710:I710"/>
    <mergeCell ref="D712:I712"/>
    <mergeCell ref="C716:I716"/>
    <mergeCell ref="C717:I717"/>
    <mergeCell ref="D719:I719"/>
    <mergeCell ref="C723:I723"/>
    <mergeCell ref="C724:I724"/>
    <mergeCell ref="D726:I726"/>
    <mergeCell ref="C730:I730"/>
    <mergeCell ref="C731:I731"/>
    <mergeCell ref="D733:I733"/>
    <mergeCell ref="C737:I737"/>
    <mergeCell ref="C738:I738"/>
    <mergeCell ref="D740:I740"/>
    <mergeCell ref="C744:I744"/>
    <mergeCell ref="C745:I745"/>
    <mergeCell ref="D747:I747"/>
    <mergeCell ref="C751:I751"/>
    <mergeCell ref="C752:I752"/>
    <mergeCell ref="D754:I754"/>
    <mergeCell ref="C757:I757"/>
    <mergeCell ref="C758:I758"/>
    <mergeCell ref="C764:I764"/>
    <mergeCell ref="C765:I765"/>
    <mergeCell ref="C766:I766"/>
    <mergeCell ref="A770:I770"/>
    <mergeCell ref="D772:I772"/>
    <mergeCell ref="C775:I775"/>
    <mergeCell ref="D777:I777"/>
    <mergeCell ref="D778:I778"/>
    <mergeCell ref="D779:I779"/>
    <mergeCell ref="C781:I781"/>
    <mergeCell ref="D783:I783"/>
    <mergeCell ref="C787:I787"/>
    <mergeCell ref="D789:I789"/>
    <mergeCell ref="C792:I792"/>
    <mergeCell ref="D794:I794"/>
    <mergeCell ref="C798:I798"/>
    <mergeCell ref="D800:I800"/>
    <mergeCell ref="C804:I804"/>
    <mergeCell ref="D806:I806"/>
    <mergeCell ref="C810:I810"/>
    <mergeCell ref="D812:I812"/>
    <mergeCell ref="C816:I816"/>
    <mergeCell ref="D818:I818"/>
    <mergeCell ref="C822:I822"/>
    <mergeCell ref="D824:I824"/>
    <mergeCell ref="C827:I827"/>
    <mergeCell ref="D829:I829"/>
    <mergeCell ref="C833:I833"/>
    <mergeCell ref="D835:I835"/>
    <mergeCell ref="C839:I839"/>
    <mergeCell ref="D841:I841"/>
    <mergeCell ref="C845:I845"/>
    <mergeCell ref="D847:I847"/>
    <mergeCell ref="C851:I851"/>
    <mergeCell ref="B853:I853"/>
    <mergeCell ref="D854:I854"/>
    <mergeCell ref="C858:I858"/>
    <mergeCell ref="D860:I860"/>
    <mergeCell ref="C864:I864"/>
    <mergeCell ref="D866:I866"/>
    <mergeCell ref="C870:I870"/>
    <mergeCell ref="D872:I872"/>
    <mergeCell ref="C876:I876"/>
    <mergeCell ref="D878:I878"/>
    <mergeCell ref="C882:I882"/>
    <mergeCell ref="D884:I884"/>
    <mergeCell ref="C887:I887"/>
    <mergeCell ref="D889:I889"/>
    <mergeCell ref="C892:I892"/>
    <mergeCell ref="D894:I894"/>
    <mergeCell ref="C897:I897"/>
    <mergeCell ref="C901:I901"/>
    <mergeCell ref="C902:I902"/>
    <mergeCell ref="A906:I906"/>
    <mergeCell ref="D908:I908"/>
    <mergeCell ref="D909:I909"/>
    <mergeCell ref="D910:I910"/>
    <mergeCell ref="D911:I911"/>
    <mergeCell ref="D912:I912"/>
    <mergeCell ref="D913:I913"/>
    <mergeCell ref="D914:I914"/>
    <mergeCell ref="D915:I915"/>
    <mergeCell ref="D916:I916"/>
    <mergeCell ref="D917:I917"/>
    <mergeCell ref="C919:I919"/>
    <mergeCell ref="D921:I921"/>
    <mergeCell ref="D922:I922"/>
    <mergeCell ref="D923:I923"/>
    <mergeCell ref="D924:I924"/>
    <mergeCell ref="C926:I926"/>
    <mergeCell ref="C930:I930"/>
    <mergeCell ref="C931:I931"/>
    <mergeCell ref="A935:I935"/>
    <mergeCell ref="D937:I937"/>
    <mergeCell ref="C940:I940"/>
    <mergeCell ref="D942:I942"/>
    <mergeCell ref="C945:I945"/>
    <mergeCell ref="D947:I947"/>
    <mergeCell ref="C950:I950"/>
    <mergeCell ref="D952:I952"/>
    <mergeCell ref="D953:I953"/>
    <mergeCell ref="D954:I954"/>
    <mergeCell ref="D955:I955"/>
    <mergeCell ref="D956:I956"/>
    <mergeCell ref="D957:I957"/>
    <mergeCell ref="D958:I958"/>
    <mergeCell ref="D959:I959"/>
    <mergeCell ref="D960:I960"/>
    <mergeCell ref="D961:I961"/>
    <mergeCell ref="D962:I962"/>
    <mergeCell ref="C964:I964"/>
    <mergeCell ref="D966:I966"/>
    <mergeCell ref="D967:I967"/>
    <mergeCell ref="D968:I968"/>
    <mergeCell ref="D969:I969"/>
    <mergeCell ref="D970:I970"/>
    <mergeCell ref="D971:I971"/>
    <mergeCell ref="D972:I972"/>
    <mergeCell ref="C974:I974"/>
    <mergeCell ref="D976:I976"/>
    <mergeCell ref="C979:I979"/>
    <mergeCell ref="C980:I980"/>
    <mergeCell ref="D982:I982"/>
    <mergeCell ref="C985:I985"/>
    <mergeCell ref="D987:I987"/>
    <mergeCell ref="D988:I988"/>
    <mergeCell ref="D989:I989"/>
    <mergeCell ref="D990:I990"/>
    <mergeCell ref="D991:I991"/>
    <mergeCell ref="C993:I993"/>
    <mergeCell ref="D995:I995"/>
    <mergeCell ref="C999:I999"/>
    <mergeCell ref="D1001:I1001"/>
    <mergeCell ref="C1005:I1005"/>
    <mergeCell ref="C1006:I1006"/>
    <mergeCell ref="D1008:I1008"/>
    <mergeCell ref="C1012:I1012"/>
    <mergeCell ref="C1013:I1013"/>
    <mergeCell ref="D1015:I1015"/>
    <mergeCell ref="C1019:I1019"/>
    <mergeCell ref="C1020:I1020"/>
    <mergeCell ref="C1026:I1026"/>
    <mergeCell ref="C1027:I1027"/>
    <mergeCell ref="C1028:I1028"/>
    <mergeCell ref="C1029:I1029"/>
    <mergeCell ref="A1033:I1033"/>
    <mergeCell ref="D1035:I1035"/>
    <mergeCell ref="C1038:I1038"/>
    <mergeCell ref="D1040:I1040"/>
    <mergeCell ref="D1041:I1041"/>
    <mergeCell ref="D1042:I1042"/>
    <mergeCell ref="D1043:I1043"/>
    <mergeCell ref="D1044:I1044"/>
    <mergeCell ref="C1046:I1046"/>
    <mergeCell ref="D1048:I1048"/>
    <mergeCell ref="D1049:I1049"/>
    <mergeCell ref="D1050:I1050"/>
    <mergeCell ref="D1051:I1051"/>
    <mergeCell ref="D1052:I1052"/>
    <mergeCell ref="D1053:I1053"/>
    <mergeCell ref="D1054:I1054"/>
    <mergeCell ref="C1056:I1056"/>
    <mergeCell ref="D1058:I1058"/>
    <mergeCell ref="D1059:I1059"/>
    <mergeCell ref="D1060:I1060"/>
    <mergeCell ref="D1061:I1061"/>
    <mergeCell ref="D1062:I1062"/>
    <mergeCell ref="D1063:I1063"/>
    <mergeCell ref="D1064:I1064"/>
    <mergeCell ref="C1066:I1066"/>
    <mergeCell ref="D1068:I1068"/>
    <mergeCell ref="D1069:I1069"/>
    <mergeCell ref="D1070:I1070"/>
    <mergeCell ref="D1071:I1071"/>
    <mergeCell ref="D1072:I1072"/>
    <mergeCell ref="D1073:I1073"/>
    <mergeCell ref="D1074:I1074"/>
    <mergeCell ref="D1075:I1075"/>
    <mergeCell ref="C1077:I1077"/>
    <mergeCell ref="D1079:I1079"/>
    <mergeCell ref="C1082:I1082"/>
    <mergeCell ref="C1083:I1083"/>
    <mergeCell ref="D1085:I1085"/>
    <mergeCell ref="C1088:I1088"/>
    <mergeCell ref="D1090:I1090"/>
    <mergeCell ref="D1091:I1091"/>
    <mergeCell ref="D1092:I1092"/>
    <mergeCell ref="D1093:I1093"/>
    <mergeCell ref="D1094:I1094"/>
    <mergeCell ref="C1096:I1096"/>
    <mergeCell ref="D1098:I1098"/>
    <mergeCell ref="C1102:I1102"/>
    <mergeCell ref="D1104:I1104"/>
    <mergeCell ref="C1108:I1108"/>
    <mergeCell ref="C1109:I1109"/>
    <mergeCell ref="D1111:I1111"/>
    <mergeCell ref="C1115:I1115"/>
    <mergeCell ref="C1116:I1116"/>
    <mergeCell ref="D1118:I1118"/>
    <mergeCell ref="C1122:I1122"/>
    <mergeCell ref="C1123:I1123"/>
    <mergeCell ref="D1125:I1125"/>
    <mergeCell ref="C1129:I1129"/>
    <mergeCell ref="C1130:I1130"/>
    <mergeCell ref="D1132:I1132"/>
    <mergeCell ref="C1136:I1136"/>
    <mergeCell ref="C1137:I1137"/>
    <mergeCell ref="C1143:I1143"/>
    <mergeCell ref="C1144:I1144"/>
    <mergeCell ref="C1145:I1145"/>
    <mergeCell ref="A1149:I1149"/>
    <mergeCell ref="D1151:I1151"/>
    <mergeCell ref="D1152:I1152"/>
    <mergeCell ref="D1153:I1153"/>
    <mergeCell ref="C1155:I1155"/>
    <mergeCell ref="D1157:I1157"/>
    <mergeCell ref="C1158:I1158"/>
    <mergeCell ref="C1162:I1162"/>
    <mergeCell ref="C1163:I1163"/>
    <mergeCell ref="C1164:I1164"/>
    <mergeCell ref="C1165:I1165"/>
    <mergeCell ref="C1166:I1166"/>
    <mergeCell ref="C1167:I1167"/>
    <mergeCell ref="C1168:I1168"/>
    <mergeCell ref="C1169:I1169"/>
    <mergeCell ref="C1170:I1170"/>
    <mergeCell ref="C1171:I1171"/>
    <mergeCell ref="C1172:I1172"/>
    <mergeCell ref="A1176:I1176"/>
    <mergeCell ref="D1178:I1178"/>
    <mergeCell ref="D1179:I1179"/>
    <mergeCell ref="D1180:I1180"/>
    <mergeCell ref="D1181:I1181"/>
    <mergeCell ref="D1182:I1182"/>
    <mergeCell ref="D1183:I1183"/>
    <mergeCell ref="D1184:I1184"/>
    <mergeCell ref="C1186:I1186"/>
    <mergeCell ref="D1188:I1188"/>
    <mergeCell ref="D1189:I1189"/>
    <mergeCell ref="D1190:I1190"/>
    <mergeCell ref="D1191:I1191"/>
    <mergeCell ref="D1192:I1192"/>
    <mergeCell ref="C1194:I1194"/>
    <mergeCell ref="D1196:I1196"/>
    <mergeCell ref="C1199:I1199"/>
    <mergeCell ref="D1201:I1201"/>
    <mergeCell ref="D1202:I1202"/>
    <mergeCell ref="D1203:I1203"/>
    <mergeCell ref="D1204:I1204"/>
    <mergeCell ref="C1206:I1206"/>
    <mergeCell ref="D1208:I1208"/>
    <mergeCell ref="D1209:I1209"/>
    <mergeCell ref="D1210:I1210"/>
    <mergeCell ref="D1211:I1211"/>
    <mergeCell ref="D1212:I1212"/>
    <mergeCell ref="D1213:I1213"/>
    <mergeCell ref="D1214:I1214"/>
    <mergeCell ref="D1215:I1215"/>
    <mergeCell ref="D1216:I1216"/>
    <mergeCell ref="D1217:I1217"/>
    <mergeCell ref="C1219:I1219"/>
    <mergeCell ref="D1221:I1221"/>
    <mergeCell ref="C1224:I1224"/>
    <mergeCell ref="D1226:I1226"/>
    <mergeCell ref="D1227:I1227"/>
    <mergeCell ref="D1228:I1228"/>
    <mergeCell ref="D1229:I1229"/>
    <mergeCell ref="C1231:I1231"/>
    <mergeCell ref="D1233:I1233"/>
    <mergeCell ref="C1234:I1234"/>
    <mergeCell ref="D1236:I1236"/>
    <mergeCell ref="C1237:I1237"/>
    <mergeCell ref="D1239:I1239"/>
    <mergeCell ref="C1242:I1242"/>
    <mergeCell ref="C1246:I1246"/>
    <mergeCell ref="C1247:I1247"/>
    <mergeCell ref="C1248:I1248"/>
    <mergeCell ref="C1249:I1249"/>
    <mergeCell ref="C1250:I1250"/>
    <mergeCell ref="C1251:I1251"/>
    <mergeCell ref="C1252:I1252"/>
    <mergeCell ref="C1253:I1253"/>
    <mergeCell ref="C1254:I1254"/>
    <mergeCell ref="C1255:I1255"/>
    <mergeCell ref="C1256:I1256"/>
    <mergeCell ref="C1257:I1257"/>
    <mergeCell ref="C1258:I1258"/>
    <mergeCell ref="C1259:I1259"/>
    <mergeCell ref="C1260:I1260"/>
    <mergeCell ref="C1261:I1261"/>
    <mergeCell ref="A1265:I1265"/>
    <mergeCell ref="D1267:I1267"/>
    <mergeCell ref="D1268:I1268"/>
    <mergeCell ref="D1269:I1269"/>
    <mergeCell ref="D1270:I1270"/>
    <mergeCell ref="D1271:I1271"/>
    <mergeCell ref="C1273:I1273"/>
    <mergeCell ref="D1275:I1275"/>
    <mergeCell ref="D1276:I1276"/>
    <mergeCell ref="D1277:I1277"/>
    <mergeCell ref="D1278:I1278"/>
    <mergeCell ref="D1279:I1279"/>
    <mergeCell ref="C1281:I1281"/>
    <mergeCell ref="D1283:I1283"/>
    <mergeCell ref="C1286:I1286"/>
    <mergeCell ref="D1288:I1288"/>
    <mergeCell ref="C1291:I1291"/>
    <mergeCell ref="D1293:I1293"/>
    <mergeCell ref="D1294:I1294"/>
    <mergeCell ref="D1295:I1295"/>
    <mergeCell ref="D1296:I1296"/>
    <mergeCell ref="C1298:I1298"/>
    <mergeCell ref="D1300:I1300"/>
    <mergeCell ref="D1301:I1301"/>
    <mergeCell ref="D1302:I1302"/>
    <mergeCell ref="D1303:I1303"/>
    <mergeCell ref="C1305:I1305"/>
    <mergeCell ref="D1307:I1307"/>
    <mergeCell ref="D1308:I1308"/>
    <mergeCell ref="D1309:I1309"/>
    <mergeCell ref="D1310:I1310"/>
    <mergeCell ref="D1311:I1311"/>
    <mergeCell ref="D1312:I1312"/>
    <mergeCell ref="D1313:I1313"/>
    <mergeCell ref="D1314:I1314"/>
    <mergeCell ref="D1315:I1315"/>
    <mergeCell ref="C1317:I1317"/>
    <mergeCell ref="D1319:I1319"/>
    <mergeCell ref="D1320:I1320"/>
    <mergeCell ref="D1321:I1321"/>
    <mergeCell ref="D1322:I1322"/>
    <mergeCell ref="D1323:I1323"/>
    <mergeCell ref="D1324:I1324"/>
    <mergeCell ref="D1325:I1325"/>
    <mergeCell ref="C1327:I1327"/>
    <mergeCell ref="D1329:I1329"/>
    <mergeCell ref="C1330:I1330"/>
    <mergeCell ref="D1332:I1332"/>
    <mergeCell ref="C1335:I1335"/>
    <mergeCell ref="D1337:I1337"/>
    <mergeCell ref="C1340:I1340"/>
    <mergeCell ref="C1344:I1344"/>
    <mergeCell ref="C1345:I1345"/>
    <mergeCell ref="C1346:I1346"/>
    <mergeCell ref="C1347:I1347"/>
    <mergeCell ref="C1348:I1348"/>
    <mergeCell ref="C1349:I1349"/>
    <mergeCell ref="C1350:I1350"/>
    <mergeCell ref="C1351:I1351"/>
    <mergeCell ref="C1352:I1352"/>
    <mergeCell ref="C1353:I1353"/>
    <mergeCell ref="C1354:I1354"/>
    <mergeCell ref="C1355:I1355"/>
    <mergeCell ref="C1356:I1356"/>
    <mergeCell ref="C1357:I1357"/>
    <mergeCell ref="C1358:I1358"/>
    <mergeCell ref="C1359:I1359"/>
    <mergeCell ref="C1360:I1360"/>
    <mergeCell ref="C1361:I1361"/>
    <mergeCell ref="C1362:I1362"/>
    <mergeCell ref="A1366:I1366"/>
    <mergeCell ref="D1368:I1368"/>
    <mergeCell ref="C1371:I1371"/>
    <mergeCell ref="D1373:I1373"/>
    <mergeCell ref="D1374:I1374"/>
    <mergeCell ref="D1375:I1375"/>
    <mergeCell ref="D1376:I1376"/>
    <mergeCell ref="D1377:I1377"/>
    <mergeCell ref="C1379:I1379"/>
    <mergeCell ref="D1381:I1381"/>
    <mergeCell ref="C1384:I1384"/>
    <mergeCell ref="D1386:I1386"/>
    <mergeCell ref="C1389:I1389"/>
    <mergeCell ref="D1391:I1391"/>
    <mergeCell ref="C1394:I1394"/>
    <mergeCell ref="D1396:I1396"/>
    <mergeCell ref="D1397:I1397"/>
    <mergeCell ref="D1398:I1398"/>
    <mergeCell ref="D1399:I1399"/>
    <mergeCell ref="D1400:I1400"/>
    <mergeCell ref="C1402:I1402"/>
    <mergeCell ref="D1404:I1404"/>
    <mergeCell ref="D1405:I1405"/>
    <mergeCell ref="D1406:I1406"/>
    <mergeCell ref="D1407:I1407"/>
    <mergeCell ref="C1409:I1409"/>
    <mergeCell ref="D1411:I1411"/>
    <mergeCell ref="D1412:I1412"/>
    <mergeCell ref="D1413:I1413"/>
    <mergeCell ref="D1414:I1414"/>
    <mergeCell ref="D1415:I1415"/>
    <mergeCell ref="D1416:I1416"/>
    <mergeCell ref="D1417:I1417"/>
    <mergeCell ref="D1418:I1418"/>
    <mergeCell ref="D1419:I1419"/>
    <mergeCell ref="D1420:I1420"/>
    <mergeCell ref="D1421:I1421"/>
    <mergeCell ref="D1422:I1422"/>
    <mergeCell ref="D1423:I1423"/>
    <mergeCell ref="C1425:I1425"/>
    <mergeCell ref="D1427:I1427"/>
    <mergeCell ref="D1428:I1428"/>
    <mergeCell ref="D1429:I1429"/>
    <mergeCell ref="D1430:I1430"/>
    <mergeCell ref="D1431:I1431"/>
    <mergeCell ref="D1432:I1432"/>
    <mergeCell ref="D1433:I1433"/>
    <mergeCell ref="C1435:I1435"/>
    <mergeCell ref="D1437:I1437"/>
    <mergeCell ref="C1440:I1440"/>
    <mergeCell ref="D1442:I1442"/>
    <mergeCell ref="D1443:I1443"/>
    <mergeCell ref="D1444:I1444"/>
    <mergeCell ref="D1445:I1445"/>
    <mergeCell ref="D1446:I1446"/>
    <mergeCell ref="C1448:I1448"/>
    <mergeCell ref="D1450:I1450"/>
    <mergeCell ref="D1451:I1451"/>
    <mergeCell ref="D1452:I1452"/>
    <mergeCell ref="D1453:I1453"/>
    <mergeCell ref="C1455:I1455"/>
    <mergeCell ref="D1457:I1457"/>
    <mergeCell ref="C1460:I1460"/>
    <mergeCell ref="D1462:I1462"/>
    <mergeCell ref="C1465:I1465"/>
    <mergeCell ref="D1467:I1467"/>
    <mergeCell ref="C1470:I1470"/>
    <mergeCell ref="D1472:I1472"/>
    <mergeCell ref="D1473:I1473"/>
    <mergeCell ref="D1474:I1474"/>
    <mergeCell ref="D1475:I1475"/>
    <mergeCell ref="D1476:I1476"/>
    <mergeCell ref="D1477:I1477"/>
    <mergeCell ref="D1478:I1478"/>
    <mergeCell ref="C1480:I1480"/>
    <mergeCell ref="D1482:I1482"/>
    <mergeCell ref="D1483:I1483"/>
    <mergeCell ref="D1484:I1484"/>
    <mergeCell ref="D1485:I1485"/>
    <mergeCell ref="C1487:I1487"/>
    <mergeCell ref="D1489:I1489"/>
    <mergeCell ref="C1492:I1492"/>
    <mergeCell ref="D1494:I1494"/>
    <mergeCell ref="D1495:I1495"/>
    <mergeCell ref="D1496:I1496"/>
    <mergeCell ref="D1497:I1497"/>
    <mergeCell ref="D1498:I1498"/>
    <mergeCell ref="D1499:I1499"/>
    <mergeCell ref="D1500:I1500"/>
    <mergeCell ref="D1501:I1501"/>
    <mergeCell ref="D1502:I1502"/>
    <mergeCell ref="D1503:I1503"/>
    <mergeCell ref="D1504:I1504"/>
    <mergeCell ref="C1506:I1506"/>
    <mergeCell ref="D1508:I1508"/>
    <mergeCell ref="C1511:I1511"/>
    <mergeCell ref="C1515:I1515"/>
    <mergeCell ref="C1516:I1516"/>
    <mergeCell ref="C1517:I1517"/>
    <mergeCell ref="C1518:I1518"/>
    <mergeCell ref="C1519:I1519"/>
    <mergeCell ref="C1520:I1520"/>
    <mergeCell ref="C1521:I1521"/>
    <mergeCell ref="C1522:I1522"/>
    <mergeCell ref="C1523:I1523"/>
    <mergeCell ref="C1524:I1524"/>
    <mergeCell ref="C1525:I1525"/>
    <mergeCell ref="C1526:I1526"/>
    <mergeCell ref="C1527:I1527"/>
    <mergeCell ref="C1528:I1528"/>
    <mergeCell ref="C1529:I1529"/>
    <mergeCell ref="C1530:I1530"/>
    <mergeCell ref="C1531:I1531"/>
    <mergeCell ref="C1532:I1532"/>
    <mergeCell ref="C1533:I1533"/>
    <mergeCell ref="C1534:I1534"/>
    <mergeCell ref="C1535:I1535"/>
    <mergeCell ref="C1536:I1536"/>
    <mergeCell ref="C1537:I1537"/>
    <mergeCell ref="C1538:I1538"/>
    <mergeCell ref="C1539:I1539"/>
    <mergeCell ref="C1540:I1540"/>
    <mergeCell ref="C1541:I1541"/>
    <mergeCell ref="C1542:I1542"/>
    <mergeCell ref="C1543:I1543"/>
    <mergeCell ref="C1544:I1544"/>
    <mergeCell ref="C1545:I1545"/>
    <mergeCell ref="C1546:I1546"/>
    <mergeCell ref="C1547:I1547"/>
    <mergeCell ref="A1551:I1551"/>
    <mergeCell ref="D1553:I1553"/>
    <mergeCell ref="C1556:I1556"/>
    <mergeCell ref="D1558:I1558"/>
    <mergeCell ref="C1561:I1561"/>
    <mergeCell ref="D1563:I1563"/>
    <mergeCell ref="C1566:I1566"/>
    <mergeCell ref="C1567:I1567"/>
    <mergeCell ref="D1569:I1569"/>
    <mergeCell ref="C1572:I1572"/>
    <mergeCell ref="D1574:I1574"/>
    <mergeCell ref="C1575:I1575"/>
    <mergeCell ref="C1581:I1581"/>
    <mergeCell ref="C1582:I1582"/>
    <mergeCell ref="C1583:I1583"/>
    <mergeCell ref="C1584:I1584"/>
    <mergeCell ref="C1585:I1585"/>
    <mergeCell ref="C1586:I1586"/>
    <mergeCell ref="A1590:I1590"/>
    <mergeCell ref="D1592:I1592"/>
    <mergeCell ref="C1595:I1595"/>
    <mergeCell ref="D1597:I1597"/>
    <mergeCell ref="C1599:I1599"/>
    <mergeCell ref="D1601:I1601"/>
    <mergeCell ref="C1604:I1604"/>
    <mergeCell ref="C1608:I1608"/>
    <mergeCell ref="C1609:I1609"/>
    <mergeCell ref="C1610:I1610"/>
    <mergeCell ref="C1611:I1611"/>
    <mergeCell ref="C1612:I1612"/>
    <mergeCell ref="C1613:I1613"/>
    <mergeCell ref="C1614:I1614"/>
    <mergeCell ref="C1615:I1615"/>
    <mergeCell ref="C1616:I1616"/>
    <mergeCell ref="A1620:I1620"/>
    <mergeCell ref="D1622:I1622"/>
    <mergeCell ref="C1624:I1624"/>
    <mergeCell ref="D1626:I1626"/>
    <mergeCell ref="D1627:I1627"/>
    <mergeCell ref="D1628:I1628"/>
    <mergeCell ref="D1629:I1629"/>
    <mergeCell ref="C1631:I1631"/>
    <mergeCell ref="D1633:I1633"/>
    <mergeCell ref="C1636:I1636"/>
    <mergeCell ref="D1638:I1638"/>
    <mergeCell ref="C1641:I1641"/>
    <mergeCell ref="D1643:I1643"/>
    <mergeCell ref="C1646:I1646"/>
    <mergeCell ref="D1648:I1648"/>
    <mergeCell ref="C1651:I1651"/>
    <mergeCell ref="D1653:I1653"/>
    <mergeCell ref="C1656:I1656"/>
    <mergeCell ref="D1658:I1658"/>
    <mergeCell ref="C1661:I1661"/>
    <mergeCell ref="D1663:I1663"/>
    <mergeCell ref="C1666:I1666"/>
    <mergeCell ref="D1668:I1668"/>
    <mergeCell ref="C1671:I1671"/>
    <mergeCell ref="D1673:I1673"/>
    <mergeCell ref="C1676:I1676"/>
    <mergeCell ref="D1678:I1678"/>
    <mergeCell ref="C1681:I1681"/>
    <mergeCell ref="D1683:I1683"/>
    <mergeCell ref="C1686:I1686"/>
    <mergeCell ref="D1688:I1688"/>
    <mergeCell ref="C1691:I1691"/>
    <mergeCell ref="D1693:I1693"/>
    <mergeCell ref="C1696:I1696"/>
    <mergeCell ref="D1698:I1698"/>
    <mergeCell ref="C1701:I1701"/>
    <mergeCell ref="C1705:I1705"/>
    <mergeCell ref="C1706:I1706"/>
    <mergeCell ref="C1709:I1709"/>
    <mergeCell ref="C1710:I1710"/>
    <mergeCell ref="C1711:I1711"/>
    <mergeCell ref="C1712:I1712"/>
    <mergeCell ref="C1713:I1713"/>
    <mergeCell ref="A1717:I1717"/>
    <mergeCell ref="D1719:I1719"/>
    <mergeCell ref="C1721:I1721"/>
    <mergeCell ref="D1723:I1723"/>
    <mergeCell ref="D1724:I1724"/>
    <mergeCell ref="D1725:I1725"/>
    <mergeCell ref="D1726:I1726"/>
    <mergeCell ref="C1728:I1728"/>
    <mergeCell ref="D1730:I1730"/>
    <mergeCell ref="C1733:I1733"/>
    <mergeCell ref="D1735:I1735"/>
    <mergeCell ref="C1738:I1738"/>
    <mergeCell ref="D1740:I1740"/>
    <mergeCell ref="C1743:I1743"/>
    <mergeCell ref="D1745:I1745"/>
    <mergeCell ref="C1748:I1748"/>
    <mergeCell ref="D1750:I1750"/>
    <mergeCell ref="C1753:I1753"/>
    <mergeCell ref="D1755:I1755"/>
    <mergeCell ref="C1758:I1758"/>
    <mergeCell ref="D1760:I1760"/>
    <mergeCell ref="C1763:I1763"/>
    <mergeCell ref="D1765:I1765"/>
    <mergeCell ref="C1768:I1768"/>
    <mergeCell ref="D1770:I1770"/>
    <mergeCell ref="C1773:I1773"/>
    <mergeCell ref="D1775:I1775"/>
    <mergeCell ref="C1778:I1778"/>
    <mergeCell ref="D1780:I1780"/>
    <mergeCell ref="C1783:I1783"/>
    <mergeCell ref="D1785:I1785"/>
    <mergeCell ref="C1788:I1788"/>
    <mergeCell ref="D1790:I1790"/>
    <mergeCell ref="C1793:I1793"/>
    <mergeCell ref="C1797:I1797"/>
    <mergeCell ref="C1798:I1798"/>
    <mergeCell ref="C1801:I1801"/>
    <mergeCell ref="C1802:I1802"/>
    <mergeCell ref="C1803:I1803"/>
    <mergeCell ref="C1804:I1804"/>
    <mergeCell ref="C1805:I1805"/>
    <mergeCell ref="A1809:I1809"/>
    <mergeCell ref="D1811:I1811"/>
    <mergeCell ref="C1813:I1813"/>
    <mergeCell ref="D1815:I1815"/>
    <mergeCell ref="C1818:I1818"/>
    <mergeCell ref="D1820:I1820"/>
    <mergeCell ref="C1823:I1823"/>
    <mergeCell ref="D1825:I1825"/>
    <mergeCell ref="C1828:I1828"/>
    <mergeCell ref="D1830:I1830"/>
    <mergeCell ref="C1833:I1833"/>
    <mergeCell ref="D1835:I1835"/>
    <mergeCell ref="C1838:I1838"/>
    <mergeCell ref="D1840:I1840"/>
    <mergeCell ref="C1843:I1843"/>
    <mergeCell ref="D1845:I1845"/>
    <mergeCell ref="C1848:I1848"/>
    <mergeCell ref="D1850:I1850"/>
    <mergeCell ref="C1853:I1853"/>
    <mergeCell ref="D1855:I1855"/>
    <mergeCell ref="C1858:I1858"/>
    <mergeCell ref="C1862:I1862"/>
    <mergeCell ref="C1863:I1863"/>
    <mergeCell ref="C1864:I1864"/>
    <mergeCell ref="C1865:I1865"/>
    <mergeCell ref="C1866:I1866"/>
    <mergeCell ref="C1867:I1867"/>
    <mergeCell ref="A1871:I1871"/>
    <mergeCell ref="D1873:I1873"/>
    <mergeCell ref="C1875:I1875"/>
    <mergeCell ref="D1877:I1877"/>
    <mergeCell ref="C1879:I1879"/>
    <mergeCell ref="D1881:I1881"/>
    <mergeCell ref="D1882:I1882"/>
    <mergeCell ref="D1883:I1883"/>
    <mergeCell ref="D1884:I1884"/>
    <mergeCell ref="D1885:I1885"/>
    <mergeCell ref="D1886:I1886"/>
    <mergeCell ref="D1887:I1887"/>
    <mergeCell ref="D1888:I1888"/>
    <mergeCell ref="D1889:I1889"/>
    <mergeCell ref="C1891:I1891"/>
    <mergeCell ref="D1893:I1893"/>
    <mergeCell ref="C1896:I1896"/>
    <mergeCell ref="C1900:I1900"/>
    <mergeCell ref="C1903:I1903"/>
    <mergeCell ref="C1904:I1904"/>
    <mergeCell ref="C1905:I1905"/>
    <mergeCell ref="C1906:I1906"/>
    <mergeCell ref="C1907:I1907"/>
    <mergeCell ref="C1908:I1908"/>
    <mergeCell ref="C1909:I1909"/>
    <mergeCell ref="C1910:I1910"/>
    <mergeCell ref="A1914:I1914"/>
    <mergeCell ref="D1916:I1916"/>
    <mergeCell ref="C1919:I1919"/>
    <mergeCell ref="D1921:I1921"/>
    <mergeCell ref="C1924:I1924"/>
    <mergeCell ref="C1928:I1928"/>
    <mergeCell ref="C1931:I1931"/>
    <mergeCell ref="C1932:I1932"/>
    <mergeCell ref="C1933:I1933"/>
    <mergeCell ref="A1937:I1937"/>
    <mergeCell ref="D1939:I1939"/>
    <mergeCell ref="C1941:I1941"/>
    <mergeCell ref="D1943:I1943"/>
    <mergeCell ref="D1944:I1944"/>
    <mergeCell ref="D1945:I1945"/>
    <mergeCell ref="D1946:I1946"/>
    <mergeCell ref="C1948:I1948"/>
    <mergeCell ref="D1950:I1950"/>
    <mergeCell ref="C1953:I1953"/>
    <mergeCell ref="D1955:I1955"/>
    <mergeCell ref="C1958:I1958"/>
    <mergeCell ref="D1960:I1960"/>
    <mergeCell ref="C1963:I1963"/>
    <mergeCell ref="D1965:I1965"/>
    <mergeCell ref="D1966:I1966"/>
    <mergeCell ref="D1967:I1967"/>
    <mergeCell ref="D1968:I1968"/>
    <mergeCell ref="D1969:I1969"/>
    <mergeCell ref="C1971:I1971"/>
    <mergeCell ref="C1975:I1975"/>
    <mergeCell ref="C1976:I1976"/>
    <mergeCell ref="C1977:I1977"/>
    <mergeCell ref="A1981:I1981"/>
    <mergeCell ref="D1983:I1983"/>
    <mergeCell ref="D1984:I1984"/>
    <mergeCell ref="D1985:I1985"/>
    <mergeCell ref="D1986:I1986"/>
    <mergeCell ref="D1987:I1987"/>
    <mergeCell ref="D1988:I1988"/>
    <mergeCell ref="D1989:I1989"/>
    <mergeCell ref="D1990:I1990"/>
    <mergeCell ref="D1991:I1991"/>
    <mergeCell ref="D1992:I1992"/>
    <mergeCell ref="D1993:I1993"/>
    <mergeCell ref="D1994:I1994"/>
    <mergeCell ref="C1996:I1996"/>
    <mergeCell ref="D1998:I1998"/>
    <mergeCell ref="C1999:I1999"/>
    <mergeCell ref="D2001:I2001"/>
    <mergeCell ref="C2002:I2002"/>
    <mergeCell ref="D2004:I2004"/>
    <mergeCell ref="C2006:I2006"/>
    <mergeCell ref="D2008:I2008"/>
    <mergeCell ref="C2010:I2010"/>
    <mergeCell ref="D2012:I2012"/>
    <mergeCell ref="D2013:I2013"/>
    <mergeCell ref="D2014:I2014"/>
    <mergeCell ref="D2015:I2015"/>
    <mergeCell ref="C2017:I2017"/>
    <mergeCell ref="D2019:I2019"/>
    <mergeCell ref="D2020:I2020"/>
    <mergeCell ref="D2021:I2021"/>
    <mergeCell ref="D2022:I2022"/>
    <mergeCell ref="C2024:I2024"/>
    <mergeCell ref="D2026:I2026"/>
    <mergeCell ref="D2027:I2027"/>
    <mergeCell ref="D2028:I2028"/>
    <mergeCell ref="D2029:I2029"/>
    <mergeCell ref="D2030:I2030"/>
    <mergeCell ref="D2031:I2031"/>
    <mergeCell ref="D2032:I2032"/>
    <mergeCell ref="D2033:I2033"/>
    <mergeCell ref="D2034:I2034"/>
    <mergeCell ref="C2036:I2036"/>
    <mergeCell ref="D2038:I2038"/>
    <mergeCell ref="D2039:I2039"/>
    <mergeCell ref="D2040:I2040"/>
    <mergeCell ref="D2041:I2041"/>
    <mergeCell ref="D2042:I2042"/>
    <mergeCell ref="D2043:I2043"/>
    <mergeCell ref="C2045:I2045"/>
    <mergeCell ref="D2047:I2047"/>
    <mergeCell ref="C2048:I2048"/>
    <mergeCell ref="C2052:I2052"/>
    <mergeCell ref="C2053:I2053"/>
    <mergeCell ref="C2054:I2054"/>
    <mergeCell ref="C2055:I2055"/>
    <mergeCell ref="C2056:I2056"/>
    <mergeCell ref="C2057:I2057"/>
    <mergeCell ref="C2058:I2058"/>
    <mergeCell ref="C2059:I2059"/>
    <mergeCell ref="C2060:I2060"/>
    <mergeCell ref="C2061:I2061"/>
    <mergeCell ref="C2062:I2062"/>
    <mergeCell ref="C2063:I2063"/>
    <mergeCell ref="C2064:I2064"/>
    <mergeCell ref="C2065:I2065"/>
    <mergeCell ref="C2066:I2066"/>
    <mergeCell ref="C2067:I2067"/>
    <mergeCell ref="A2071:I2071"/>
    <mergeCell ref="D2073:I2073"/>
    <mergeCell ref="C2075:I2075"/>
    <mergeCell ref="D2077:I2077"/>
    <mergeCell ref="C2079:I2079"/>
    <mergeCell ref="D2081:I2081"/>
    <mergeCell ref="D2082:I2082"/>
    <mergeCell ref="D2083:I2083"/>
    <mergeCell ref="D2084:I2084"/>
    <mergeCell ref="C2086:I2086"/>
    <mergeCell ref="D2088:I2088"/>
    <mergeCell ref="C2091:I2091"/>
    <mergeCell ref="D2093:I2093"/>
    <mergeCell ref="D2094:I2094"/>
    <mergeCell ref="D2095:I2095"/>
    <mergeCell ref="D2096:I2096"/>
    <mergeCell ref="D2097:I2097"/>
    <mergeCell ref="D2098:I2098"/>
    <mergeCell ref="D2099:I2099"/>
    <mergeCell ref="D2100:I2100"/>
    <mergeCell ref="D2101:I2101"/>
    <mergeCell ref="D2102:I2102"/>
    <mergeCell ref="D2103:I2103"/>
    <mergeCell ref="C2105:I2105"/>
    <mergeCell ref="D2107:I2107"/>
    <mergeCell ref="D2108:I2108"/>
    <mergeCell ref="D2109:I2109"/>
    <mergeCell ref="D2110:I2110"/>
    <mergeCell ref="D2111:I2111"/>
    <mergeCell ref="D2112:I2112"/>
    <mergeCell ref="D2113:I2113"/>
    <mergeCell ref="D2114:I2114"/>
    <mergeCell ref="C2116:I2116"/>
    <mergeCell ref="D2118:I2118"/>
    <mergeCell ref="D2119:I2119"/>
    <mergeCell ref="D2120:I2120"/>
    <mergeCell ref="D2121:I2121"/>
    <mergeCell ref="D2122:I2122"/>
    <mergeCell ref="D2123:I2123"/>
    <mergeCell ref="D2124:I2124"/>
    <mergeCell ref="D2125:I2125"/>
    <mergeCell ref="D2126:I2126"/>
    <mergeCell ref="D2127:I2127"/>
    <mergeCell ref="D2128:I2128"/>
    <mergeCell ref="C2130:I2130"/>
    <mergeCell ref="D2132:I2132"/>
    <mergeCell ref="D2133:I2133"/>
    <mergeCell ref="D2134:I2134"/>
    <mergeCell ref="D2135:I2135"/>
    <mergeCell ref="D2136:I2136"/>
    <mergeCell ref="D2137:I2137"/>
    <mergeCell ref="D2138:I2138"/>
    <mergeCell ref="D2139:I2139"/>
    <mergeCell ref="C2141:I2141"/>
    <mergeCell ref="D2143:I2143"/>
    <mergeCell ref="D2144:I2144"/>
    <mergeCell ref="D2145:I2145"/>
    <mergeCell ref="D2146:I2146"/>
    <mergeCell ref="C2148:I2148"/>
    <mergeCell ref="D2150:I2150"/>
    <mergeCell ref="C2153:I2153"/>
    <mergeCell ref="D2155:I2155"/>
    <mergeCell ref="D2156:I2156"/>
    <mergeCell ref="D2157:I2157"/>
    <mergeCell ref="D2158:I2158"/>
    <mergeCell ref="D2159:I2159"/>
    <mergeCell ref="D2160:I2160"/>
    <mergeCell ref="D2161:I2161"/>
    <mergeCell ref="D2162:I2162"/>
    <mergeCell ref="C2164:I2164"/>
    <mergeCell ref="C2168:I2168"/>
    <mergeCell ref="C2169:I2169"/>
    <mergeCell ref="C2170:I2170"/>
    <mergeCell ref="C2171:I2171"/>
    <mergeCell ref="C2172:I2172"/>
    <mergeCell ref="C2173:I2173"/>
    <mergeCell ref="C2174:I2174"/>
    <mergeCell ref="C2175:I2175"/>
    <mergeCell ref="C2176:I2176"/>
    <mergeCell ref="C2177:I2177"/>
    <mergeCell ref="A2181:I2181"/>
    <mergeCell ref="D2183:I2183"/>
    <mergeCell ref="C2185:I2185"/>
    <mergeCell ref="D2187:I2187"/>
    <mergeCell ref="C2189:I2189"/>
    <mergeCell ref="D2191:I2191"/>
    <mergeCell ref="D2192:I2192"/>
    <mergeCell ref="D2193:I2193"/>
    <mergeCell ref="D2194:I2194"/>
    <mergeCell ref="C2196:I2196"/>
    <mergeCell ref="D2198:I2198"/>
    <mergeCell ref="C2201:I2201"/>
    <mergeCell ref="D2203:I2203"/>
    <mergeCell ref="C2204:I2204"/>
    <mergeCell ref="D2206:I2206"/>
    <mergeCell ref="D2207:I2207"/>
    <mergeCell ref="D2208:I2208"/>
    <mergeCell ref="D2209:I2209"/>
    <mergeCell ref="C2211:I2211"/>
    <mergeCell ref="D2213:I2213"/>
    <mergeCell ref="D2214:I2214"/>
    <mergeCell ref="D2215:I2215"/>
    <mergeCell ref="D2216:I2216"/>
    <mergeCell ref="D2217:I2217"/>
    <mergeCell ref="D2218:I2218"/>
    <mergeCell ref="C2220:I2220"/>
    <mergeCell ref="D2222:I2222"/>
    <mergeCell ref="D2223:I2223"/>
    <mergeCell ref="D2224:I2224"/>
    <mergeCell ref="D2225:I2225"/>
    <mergeCell ref="D2226:I2226"/>
    <mergeCell ref="D2227:I2227"/>
    <mergeCell ref="D2228:I2228"/>
    <mergeCell ref="D2229:I2229"/>
    <mergeCell ref="D2230:I2230"/>
    <mergeCell ref="D2231:I2231"/>
    <mergeCell ref="D2232:I2232"/>
    <mergeCell ref="D2233:I2233"/>
    <mergeCell ref="C2235:I2235"/>
    <mergeCell ref="C2239:I2239"/>
    <mergeCell ref="C2240:I2240"/>
    <mergeCell ref="C2241:I2241"/>
    <mergeCell ref="C2242:I2242"/>
    <mergeCell ref="C2243:I2243"/>
    <mergeCell ref="C2244:I2244"/>
    <mergeCell ref="C2245:I2245"/>
    <mergeCell ref="A2249:I2249"/>
    <mergeCell ref="D2251:I2251"/>
    <mergeCell ref="C2254:I2254"/>
    <mergeCell ref="D2256:I2256"/>
    <mergeCell ref="D2257:I2257"/>
    <mergeCell ref="D2258:I2258"/>
    <mergeCell ref="D2259:I2259"/>
    <mergeCell ref="D2260:I2260"/>
    <mergeCell ref="D2261:I2261"/>
    <mergeCell ref="D2262:I2262"/>
    <mergeCell ref="C2264:I2264"/>
    <mergeCell ref="C2265:I2265"/>
    <mergeCell ref="D2267:I2267"/>
    <mergeCell ref="D2268:I2268"/>
    <mergeCell ref="D2269:I2269"/>
    <mergeCell ref="D2270:I2270"/>
    <mergeCell ref="D2271:I2271"/>
    <mergeCell ref="D2272:I2272"/>
    <mergeCell ref="D2273:I2273"/>
    <mergeCell ref="D2274:I2274"/>
    <mergeCell ref="D2275:I2275"/>
    <mergeCell ref="D2276:I2276"/>
    <mergeCell ref="D2277:I2277"/>
    <mergeCell ref="D2278:I2278"/>
    <mergeCell ref="D2279:I2279"/>
    <mergeCell ref="D2280:I2280"/>
    <mergeCell ref="D2281:I2281"/>
    <mergeCell ref="D2282:I2282"/>
    <mergeCell ref="C2284:I2284"/>
    <mergeCell ref="C2285:I2285"/>
    <mergeCell ref="D2287:I2287"/>
    <mergeCell ref="D2288:I2288"/>
    <mergeCell ref="D2289:I2289"/>
    <mergeCell ref="D2290:I2290"/>
    <mergeCell ref="D2291:I2291"/>
    <mergeCell ref="D2292:I2292"/>
    <mergeCell ref="C2294:I2294"/>
    <mergeCell ref="C2295:I2295"/>
    <mergeCell ref="D2297:I2297"/>
    <mergeCell ref="D2298:I2298"/>
    <mergeCell ref="D2299:I2299"/>
    <mergeCell ref="D2300:I2300"/>
    <mergeCell ref="D2301:I2301"/>
    <mergeCell ref="C2303:I2303"/>
    <mergeCell ref="C2304:I2304"/>
    <mergeCell ref="D2306:I2306"/>
    <mergeCell ref="D2307:I2307"/>
    <mergeCell ref="D2308:I2308"/>
    <mergeCell ref="D2309:I2309"/>
    <mergeCell ref="C2311:I2311"/>
    <mergeCell ref="C2312:I2312"/>
    <mergeCell ref="D2314:I2314"/>
    <mergeCell ref="D2315:I2315"/>
    <mergeCell ref="D2316:I2316"/>
    <mergeCell ref="D2317:I2317"/>
    <mergeCell ref="D2318:I2318"/>
    <mergeCell ref="C2320:I2320"/>
    <mergeCell ref="C2321:I2321"/>
    <mergeCell ref="D2323:I2323"/>
    <mergeCell ref="D2324:I2324"/>
    <mergeCell ref="D2325:I2325"/>
    <mergeCell ref="D2326:I2326"/>
    <mergeCell ref="D2327:I2327"/>
    <mergeCell ref="D2328:I2328"/>
    <mergeCell ref="C2330:I2330"/>
    <mergeCell ref="C2331:I2331"/>
    <mergeCell ref="D2333:I2333"/>
    <mergeCell ref="D2334:I2334"/>
    <mergeCell ref="D2335:I2335"/>
    <mergeCell ref="D2336:I2336"/>
    <mergeCell ref="D2337:I2337"/>
    <mergeCell ref="D2338:I2338"/>
    <mergeCell ref="D2339:I2339"/>
    <mergeCell ref="C2341:I2341"/>
    <mergeCell ref="C2342:I2342"/>
    <mergeCell ref="D2344:I2344"/>
    <mergeCell ref="D2345:I2345"/>
    <mergeCell ref="D2346:I2346"/>
    <mergeCell ref="C2348:I2348"/>
    <mergeCell ref="C2349:I2349"/>
    <mergeCell ref="D2351:I2351"/>
    <mergeCell ref="D2352:I2352"/>
    <mergeCell ref="D2353:I2353"/>
    <mergeCell ref="C2355:I2355"/>
    <mergeCell ref="C2356:I2356"/>
    <mergeCell ref="C2360:I2360"/>
    <mergeCell ref="A2364:I2364"/>
    <mergeCell ref="D2366:I2366"/>
    <mergeCell ref="D2367:I2367"/>
    <mergeCell ref="D2368:I2368"/>
    <mergeCell ref="D2369:I2369"/>
    <mergeCell ref="D2370:I2370"/>
    <mergeCell ref="C2372:I2372"/>
    <mergeCell ref="D2374:I2374"/>
    <mergeCell ref="D2375:I2375"/>
    <mergeCell ref="D2376:I2376"/>
    <mergeCell ref="D2377:I2377"/>
    <mergeCell ref="C2379:I2379"/>
    <mergeCell ref="D2381:I2381"/>
    <mergeCell ref="C2383:I2383"/>
    <mergeCell ref="B2385:I2385"/>
    <mergeCell ref="D2386:I2386"/>
    <mergeCell ref="C2390:I2390"/>
    <mergeCell ref="C2391:I2391"/>
    <mergeCell ref="D2393:I2393"/>
    <mergeCell ref="C2397:I2397"/>
    <mergeCell ref="C2398:I2398"/>
    <mergeCell ref="D2400:I2400"/>
    <mergeCell ref="C2404:I2404"/>
    <mergeCell ref="C2405:I2405"/>
    <mergeCell ref="D2407:I2407"/>
    <mergeCell ref="C2411:I2411"/>
    <mergeCell ref="C2412:I2412"/>
    <mergeCell ref="D2414:I2414"/>
    <mergeCell ref="C2418:I2418"/>
    <mergeCell ref="C2419:I2419"/>
    <mergeCell ref="B2421:I2421"/>
    <mergeCell ref="D2422:I2422"/>
    <mergeCell ref="C2426:I2426"/>
    <mergeCell ref="C2427:I2427"/>
    <mergeCell ref="D2429:I2429"/>
    <mergeCell ref="D2430:I2430"/>
    <mergeCell ref="D2431:I2431"/>
    <mergeCell ref="D2432:I2432"/>
    <mergeCell ref="D2433:I2433"/>
    <mergeCell ref="C2435:I2435"/>
    <mergeCell ref="C2436:I2436"/>
    <mergeCell ref="D2438:I2438"/>
    <mergeCell ref="D2439:I2439"/>
    <mergeCell ref="D2440:I2440"/>
    <mergeCell ref="D2441:I2441"/>
    <mergeCell ref="C2443:I2443"/>
    <mergeCell ref="C2444:I2444"/>
    <mergeCell ref="D2446:I2446"/>
    <mergeCell ref="D2447:I2447"/>
    <mergeCell ref="D2448:I2448"/>
    <mergeCell ref="D2449:I2449"/>
    <mergeCell ref="C2451:I2451"/>
    <mergeCell ref="C2452:I2452"/>
    <mergeCell ref="D2454:I2454"/>
    <mergeCell ref="C2457:I2457"/>
    <mergeCell ref="C2458:I2458"/>
    <mergeCell ref="D2460:I2460"/>
    <mergeCell ref="C2463:I2463"/>
    <mergeCell ref="C2464:I2464"/>
    <mergeCell ref="D2466:I2466"/>
    <mergeCell ref="C2469:I2469"/>
    <mergeCell ref="C2470:I2470"/>
    <mergeCell ref="B2472:I2472"/>
    <mergeCell ref="D2473:I2473"/>
    <mergeCell ref="D2474:I2474"/>
    <mergeCell ref="D2475:I2475"/>
    <mergeCell ref="D2476:I2476"/>
    <mergeCell ref="D2477:I2477"/>
    <mergeCell ref="C2479:I2479"/>
    <mergeCell ref="C2480:I2480"/>
    <mergeCell ref="D2482:I2482"/>
    <mergeCell ref="D2483:I2483"/>
    <mergeCell ref="D2484:I2484"/>
    <mergeCell ref="D2485:I2485"/>
    <mergeCell ref="D2486:I2486"/>
    <mergeCell ref="D2487:I2487"/>
    <mergeCell ref="C2489:I2489"/>
    <mergeCell ref="C2490:I2490"/>
    <mergeCell ref="D2492:I2492"/>
    <mergeCell ref="D2493:I2493"/>
    <mergeCell ref="D2494:I2494"/>
    <mergeCell ref="D2495:I2495"/>
    <mergeCell ref="D2496:I2496"/>
    <mergeCell ref="D2497:I2497"/>
    <mergeCell ref="D2498:I2498"/>
    <mergeCell ref="C2500:I2500"/>
    <mergeCell ref="C2501:I2501"/>
    <mergeCell ref="D2503:I2503"/>
    <mergeCell ref="D2504:I2504"/>
    <mergeCell ref="D2505:I2505"/>
    <mergeCell ref="D2506:I2506"/>
    <mergeCell ref="D2507:I2507"/>
    <mergeCell ref="D2508:I2508"/>
    <mergeCell ref="D2509:I2509"/>
    <mergeCell ref="D2510:I2510"/>
    <mergeCell ref="D2511:I2511"/>
    <mergeCell ref="C2513:I2513"/>
    <mergeCell ref="C2514:I2514"/>
    <mergeCell ref="B2516:I2516"/>
    <mergeCell ref="D2517:I2517"/>
    <mergeCell ref="C2521:I2521"/>
    <mergeCell ref="C2522:I2522"/>
    <mergeCell ref="D2524:I2524"/>
    <mergeCell ref="C2528:I2528"/>
    <mergeCell ref="C2529:I2529"/>
    <mergeCell ref="C2533:I2533"/>
    <mergeCell ref="A2537:I2537"/>
    <mergeCell ref="D2539:I2539"/>
    <mergeCell ref="C2542:I2542"/>
    <mergeCell ref="D2544:I2544"/>
    <mergeCell ref="C2545:I2545"/>
    <mergeCell ref="D2547:I2547"/>
    <mergeCell ref="D2548:I2548"/>
    <mergeCell ref="D2549:I2549"/>
    <mergeCell ref="D2550:I2550"/>
    <mergeCell ref="D2551:I2551"/>
    <mergeCell ref="D2552:I2552"/>
    <mergeCell ref="D2553:I2553"/>
    <mergeCell ref="C2555:I2555"/>
    <mergeCell ref="A2560:I2560"/>
    <mergeCell ref="D2562:I2562"/>
    <mergeCell ref="C2565:I2565"/>
    <mergeCell ref="D2567:I2567"/>
    <mergeCell ref="D2568:I2568"/>
    <mergeCell ref="D2569:I2569"/>
    <mergeCell ref="D2570:I2570"/>
    <mergeCell ref="D2571:I2571"/>
    <mergeCell ref="D2572:I2572"/>
    <mergeCell ref="D2573:I2573"/>
    <mergeCell ref="D2574:I2574"/>
    <mergeCell ref="C2576:I2576"/>
    <mergeCell ref="A2581:I2581"/>
    <mergeCell ref="D2583:I2583"/>
    <mergeCell ref="C2586:I2586"/>
    <mergeCell ref="D2588:I2588"/>
    <mergeCell ref="C2589:I2589"/>
    <mergeCell ref="D2591:I2591"/>
    <mergeCell ref="D2592:I2592"/>
    <mergeCell ref="D2593:I2593"/>
    <mergeCell ref="D2594:I2594"/>
    <mergeCell ref="D2595:I2595"/>
    <mergeCell ref="D2596:I2596"/>
    <mergeCell ref="D2597:I2597"/>
    <mergeCell ref="D2598:I2598"/>
    <mergeCell ref="C2600:I2600"/>
    <mergeCell ref="D2602:I2602"/>
    <mergeCell ref="C2603:I2603"/>
    <mergeCell ref="A2608:I2608"/>
    <mergeCell ref="D2610:I2610"/>
    <mergeCell ref="C2612:I2612"/>
    <mergeCell ref="D2614:I2614"/>
    <mergeCell ref="C2617:I2617"/>
    <mergeCell ref="A2622:I2622"/>
    <mergeCell ref="D2624:I2624"/>
    <mergeCell ref="D2625:I2625"/>
    <mergeCell ref="D2626:I2626"/>
    <mergeCell ref="D2627:I2627"/>
    <mergeCell ref="D2628:I2628"/>
    <mergeCell ref="C2630:I2630"/>
    <mergeCell ref="D2632:I2632"/>
    <mergeCell ref="D2633:I2633"/>
    <mergeCell ref="D2634:I2634"/>
    <mergeCell ref="D2635:I2635"/>
    <mergeCell ref="D2636:I2636"/>
    <mergeCell ref="C2638:I2638"/>
    <mergeCell ref="D2640:I2640"/>
    <mergeCell ref="D2641:I2641"/>
    <mergeCell ref="D2642:I2642"/>
    <mergeCell ref="D2643:I2643"/>
    <mergeCell ref="D2644:I2644"/>
    <mergeCell ref="C2646:I2646"/>
    <mergeCell ref="D2648:I2648"/>
    <mergeCell ref="D2649:I2649"/>
    <mergeCell ref="D2650:I2650"/>
    <mergeCell ref="D2651:I2651"/>
    <mergeCell ref="D2652:I2652"/>
    <mergeCell ref="C2654:I2654"/>
    <mergeCell ref="A2659:I2659"/>
    <mergeCell ref="D2661:I2661"/>
    <mergeCell ref="D2662:I2662"/>
    <mergeCell ref="D2663:I2663"/>
    <mergeCell ref="D2664:I2664"/>
    <mergeCell ref="C2666:I2666"/>
    <mergeCell ref="D2668:I2668"/>
    <mergeCell ref="D2669:I2669"/>
    <mergeCell ref="D2670:I2670"/>
    <mergeCell ref="D2671:I2671"/>
    <mergeCell ref="C2673:I2673"/>
    <mergeCell ref="D2675:I2675"/>
    <mergeCell ref="D2676:I2676"/>
    <mergeCell ref="D2677:I2677"/>
    <mergeCell ref="D2678:I2678"/>
    <mergeCell ref="C2680:I2680"/>
    <mergeCell ref="D2682:I2682"/>
    <mergeCell ref="D2683:I2683"/>
    <mergeCell ref="D2684:I2684"/>
    <mergeCell ref="D2685:I2685"/>
    <mergeCell ref="C2687:I2687"/>
    <mergeCell ref="D2689:I2689"/>
    <mergeCell ref="D2690:I2690"/>
    <mergeCell ref="D2691:I2691"/>
    <mergeCell ref="D2692:I2692"/>
    <mergeCell ref="C2694:I2694"/>
    <mergeCell ref="A2699:I2699"/>
    <mergeCell ref="D2701:I2701"/>
    <mergeCell ref="D2702:I2702"/>
    <mergeCell ref="D2703:I2703"/>
    <mergeCell ref="D2704:I2704"/>
    <mergeCell ref="D2705:I2705"/>
    <mergeCell ref="D2706:I2706"/>
    <mergeCell ref="D2707:I2707"/>
    <mergeCell ref="D2708:I2708"/>
    <mergeCell ref="D2709:I2709"/>
    <mergeCell ref="D2710:I2710"/>
    <mergeCell ref="D2711:I2711"/>
    <mergeCell ref="D2712:I2712"/>
    <mergeCell ref="C2714:I2714"/>
    <mergeCell ref="D2716:I2716"/>
    <mergeCell ref="C2717:I2717"/>
    <mergeCell ref="D2719:I2719"/>
    <mergeCell ref="C2720:I2720"/>
    <mergeCell ref="D2722:I2722"/>
    <mergeCell ref="D2723:I2723"/>
    <mergeCell ref="D2724:I2724"/>
    <mergeCell ref="C2726:I2726"/>
    <mergeCell ref="A2731:I2731"/>
    <mergeCell ref="D2733:I2733"/>
    <mergeCell ref="D2734:I2734"/>
    <mergeCell ref="D2735:I2735"/>
    <mergeCell ref="D2736:I2736"/>
    <mergeCell ref="C2738:I2738"/>
    <mergeCell ref="D2740:I2740"/>
    <mergeCell ref="D2741:I2741"/>
    <mergeCell ref="D2742:I2742"/>
    <mergeCell ref="D2743:I2743"/>
    <mergeCell ref="C2745:I2745"/>
    <mergeCell ref="D2747:I2747"/>
    <mergeCell ref="D2748:I2748"/>
    <mergeCell ref="D2749:I2749"/>
    <mergeCell ref="D2750:I2750"/>
    <mergeCell ref="C2752:I2752"/>
    <mergeCell ref="D2754:I2754"/>
    <mergeCell ref="D2755:I2755"/>
    <mergeCell ref="D2756:I2756"/>
    <mergeCell ref="D2757:I2757"/>
    <mergeCell ref="C2759:I2759"/>
    <mergeCell ref="D2761:I2761"/>
    <mergeCell ref="D2762:I2762"/>
    <mergeCell ref="D2763:I2763"/>
    <mergeCell ref="D2764:I2764"/>
    <mergeCell ref="C2766:I2766"/>
    <mergeCell ref="A2771:I2771"/>
    <mergeCell ref="D2773:I2773"/>
    <mergeCell ref="C2776:I2776"/>
    <mergeCell ref="D2778:I2778"/>
    <mergeCell ref="D2779:I2779"/>
    <mergeCell ref="D2780:I2780"/>
    <mergeCell ref="D2781:I2781"/>
    <mergeCell ref="C2783:I2783"/>
    <mergeCell ref="A2788:I2788"/>
    <mergeCell ref="D2790:I2790"/>
    <mergeCell ref="C2793:I2793"/>
    <mergeCell ref="D2795:I2795"/>
    <mergeCell ref="D2796:I2796"/>
    <mergeCell ref="D2797:I2797"/>
    <mergeCell ref="D2798:I2798"/>
    <mergeCell ref="C2800:I2800"/>
    <mergeCell ref="A2805:I2805"/>
    <mergeCell ref="D2807:I2807"/>
    <mergeCell ref="C2810:I2810"/>
    <mergeCell ref="D2812:I2812"/>
    <mergeCell ref="D2813:I2813"/>
    <mergeCell ref="D2814:I2814"/>
    <mergeCell ref="D2815:I2815"/>
    <mergeCell ref="D2816:I2816"/>
    <mergeCell ref="D2817:I2817"/>
    <mergeCell ref="D2818:I2818"/>
    <mergeCell ref="D2819:I2819"/>
    <mergeCell ref="D2820:I2820"/>
    <mergeCell ref="D2821:I2821"/>
    <mergeCell ref="C2823:I2823"/>
    <mergeCell ref="A2828:I2828"/>
    <mergeCell ref="D2830:I2830"/>
    <mergeCell ref="D2831:I2831"/>
    <mergeCell ref="D2832:I2832"/>
    <mergeCell ref="D2833:I2833"/>
    <mergeCell ref="D2834:I2834"/>
    <mergeCell ref="C2836:I2836"/>
    <mergeCell ref="D2838:I2838"/>
    <mergeCell ref="D2839:I2839"/>
    <mergeCell ref="D2840:I2840"/>
    <mergeCell ref="D2841:I2841"/>
    <mergeCell ref="D2842:I2842"/>
    <mergeCell ref="C2844:I2844"/>
    <mergeCell ref="D2846:I2846"/>
    <mergeCell ref="D2847:I2847"/>
    <mergeCell ref="D2848:I2848"/>
    <mergeCell ref="D2849:I2849"/>
    <mergeCell ref="D2850:I2850"/>
    <mergeCell ref="C2852:I2852"/>
    <mergeCell ref="D2854:I2854"/>
    <mergeCell ref="D2855:I2855"/>
    <mergeCell ref="D2856:I2856"/>
    <mergeCell ref="D2857:I2857"/>
    <mergeCell ref="D2858:I2858"/>
    <mergeCell ref="C2860:I2860"/>
    <mergeCell ref="A2865:I2865"/>
    <mergeCell ref="D2867:I2867"/>
    <mergeCell ref="D2868:I2868"/>
    <mergeCell ref="D2869:I2869"/>
    <mergeCell ref="D2870:I2870"/>
    <mergeCell ref="C2872:I2872"/>
    <mergeCell ref="D2874:I2874"/>
    <mergeCell ref="D2875:I2875"/>
    <mergeCell ref="D2876:I2876"/>
    <mergeCell ref="D2877:I2877"/>
    <mergeCell ref="C2879:I2879"/>
    <mergeCell ref="D2881:I2881"/>
    <mergeCell ref="D2882:I2882"/>
    <mergeCell ref="D2883:I2883"/>
    <mergeCell ref="D2884:I2884"/>
    <mergeCell ref="C2886:I2886"/>
    <mergeCell ref="D2888:I2888"/>
    <mergeCell ref="D2889:I2889"/>
    <mergeCell ref="D2890:I2890"/>
    <mergeCell ref="D2891:I2891"/>
    <mergeCell ref="C2893:I2893"/>
    <mergeCell ref="D2895:I2895"/>
    <mergeCell ref="D2896:I2896"/>
    <mergeCell ref="D2897:I2897"/>
    <mergeCell ref="D2898:I2898"/>
    <mergeCell ref="C2900:I2900"/>
    <mergeCell ref="B2905:I2905"/>
  </mergeCells>
  <headerFooter/>
</worksheet>
</file>

<file path=xl/worksheets/sheet3.xml><?xml version="1.0" encoding="utf-8"?>
<worksheet xmlns:r="http://schemas.openxmlformats.org/officeDocument/2006/relationships" xmlns="http://schemas.openxmlformats.org/spreadsheetml/2006/main">
  <dimension ref="A1:E27"/>
  <sheetViews>
    <sheetView workbookViewId="0"/>
  </sheetViews>
  <sheetFormatPr defaultRowHeight="15"/>
  <cols>
    <col min="2" max="2" width="6" customWidth="1"/>
    <col min="3" max="3" width="59" customWidth="1"/>
    <col min="4" max="4" width="61" customWidth="1"/>
  </cols>
  <sheetData>
    <row r="1" s="1" customFormat="1">
      <c r="A1" s="2" t="s">
        <v>0</v>
      </c>
    </row>
    <row r="2"/>
    <row r="3"/>
    <row r="4"/>
    <row r="5">
      <c r="B5" s="5" t="s">
        <v>2007</v>
      </c>
      <c r="D5" s="6" t="s">
        <v>2008</v>
      </c>
    </row>
    <row r="6">
      <c r="B6" s="13" t="s">
        <v>2009</v>
      </c>
      <c r="C6" s="11" t="s">
        <v>2010</v>
      </c>
      <c r="D6" s="16" t="s">
        <v>2011</v>
      </c>
      <c r="E6" s="10"/>
    </row>
    <row r="7">
      <c r="B7" s="14" t="s">
        <v>2012</v>
      </c>
      <c r="C7" s="8" t="str">
        <f>HYPERLINK("#'Json-dokumentation'!A7", "SIRData")</f>
        <v>SIRData</v>
      </c>
      <c r="D7" s="17" t="s">
        <v>2013</v>
      </c>
      <c r="E7" s="10"/>
    </row>
    <row r="8">
      <c r="B8" s="14" t="s">
        <v>2014</v>
      </c>
      <c r="C8" s="8" t="str">
        <f>HYPERLINK("#'Json-dokumentation'!J1982", "SIRData.Vårdtillfällen")</f>
        <v>SIRData.Vårdtillfällen</v>
      </c>
      <c r="D8" s="17" t="s">
        <v>2015</v>
      </c>
      <c r="E8" s="10"/>
    </row>
    <row r="9">
      <c r="B9" s="14" t="s">
        <v>2016</v>
      </c>
      <c r="C9" s="8" t="str">
        <f>HYPERLINK("#'Json-dokumentation'!J2072", "SIRData.Vårdtillfällen")</f>
        <v>SIRData.Vårdtillfällen</v>
      </c>
      <c r="D9" s="17" t="s">
        <v>2017</v>
      </c>
      <c r="E9" s="10"/>
    </row>
    <row r="10">
      <c r="B10" s="15" t="s">
        <v>2018</v>
      </c>
      <c r="C10" s="12" t="str">
        <f>HYPERLINK("#'Json-dokumentation'!J2182", "SIRData.Vårdtillfällen")</f>
        <v>SIRData.Vårdtillfällen</v>
      </c>
      <c r="D10" s="18" t="s">
        <v>2019</v>
      </c>
      <c r="E10" s="10"/>
    </row>
    <row r="11"/>
    <row r="12"/>
    <row r="13">
      <c r="B13" s="5" t="s">
        <v>2020</v>
      </c>
      <c r="D13" s="6" t="s">
        <v>2021</v>
      </c>
    </row>
    <row r="14">
      <c r="B14" s="13" t="s">
        <v>2022</v>
      </c>
      <c r="C14" s="11" t="str">
        <f>HYPERLINK("#'Json-dokumentation'!A7", "SIRData")</f>
        <v>SIRData</v>
      </c>
      <c r="D14" s="16" t="s">
        <v>2013</v>
      </c>
      <c r="E14" s="10"/>
    </row>
    <row r="15">
      <c r="B15" s="14" t="s">
        <v>2023</v>
      </c>
      <c r="C15" s="8" t="str">
        <f>HYPERLINK("#'Json-dokumentation'!J203", "SIRData.Vårdtillfällen.Vårddata.Regel: '3.21'")</f>
        <v>SIRData.Vårdtillfällen.Vårddata.Regel: '3.21'</v>
      </c>
      <c r="D15" s="17" t="s">
        <v>2024</v>
      </c>
      <c r="E15" s="10"/>
    </row>
    <row r="16">
      <c r="B16" s="14" t="s">
        <v>2025</v>
      </c>
      <c r="C16" s="8" t="str">
        <f>HYPERLINK("#'Json-dokumentation'!J1404", "SIRData.Vårdtillfällen.Avliden2020.DödsfallKonstateratGenom.KliniskOchAngio")</f>
        <v>SIRData.Vårdtillfällen.Avliden2020.DödsfallKonstateratGenom.KliniskOchAngio</v>
      </c>
      <c r="D16" s="17" t="s">
        <v>2026</v>
      </c>
      <c r="E16" s="10"/>
    </row>
    <row r="17">
      <c r="B17" s="14" t="s">
        <v>2027</v>
      </c>
      <c r="C17" s="8" t="str">
        <f>HYPERLINK("#'Json-dokumentation'!J1411", "SIRData.Vårdtillfällen.Avliden2020.OrsakIndirektaKriterier.LångvarigtBeslutsoförmögen")</f>
        <v>SIRData.Vårdtillfällen.Avliden2020.OrsakIndirektaKriterier.LångvarigtBeslutsoförmögen</v>
      </c>
      <c r="D17" s="17" t="s">
        <v>2028</v>
      </c>
      <c r="E17" s="10"/>
    </row>
    <row r="18">
      <c r="B18" s="14" t="s">
        <v>2029</v>
      </c>
      <c r="C18" s="8" t="str">
        <f>HYPERLINK("#'Json-dokumentation'!J1472", "SIRData.Vårdtillfällen.Avliden2020.OkändViljaUtfall.NärståendeInformerade")</f>
        <v>SIRData.Vårdtillfällen.Avliden2020.OkändViljaUtfall.NärståendeInformerade</v>
      </c>
      <c r="D18" s="17" t="s">
        <v>2030</v>
      </c>
      <c r="E18" s="10"/>
    </row>
    <row r="19">
      <c r="B19" s="14" t="s">
        <v>2031</v>
      </c>
      <c r="C19" s="8" t="str">
        <f>HYPERLINK("#'Json-dokumentation'!J1494", "SIRData.Vårdtillfällen.Avliden2020.OrsakUteblivenDonation.SenNegativDonationsvilja")</f>
        <v>SIRData.Vårdtillfällen.Avliden2020.OrsakUteblivenDonation.SenNegativDonationsvilja</v>
      </c>
      <c r="D19" s="17" t="s">
        <v>2032</v>
      </c>
      <c r="E19" s="10"/>
    </row>
    <row r="20">
      <c r="B20" s="14" t="s">
        <v>2033</v>
      </c>
      <c r="C20" s="8" t="str">
        <f>HYPERLINK("#'Json-dokumentation'!J1494", "SIRData.Vårdtillfällen.Avliden2020.OrsakUteblivenDonation.LångvarigtBeslutsoförmögen")</f>
        <v>SIRData.Vårdtillfällen.Avliden2020.OrsakUteblivenDonation.LångvarigtBeslutsoförmögen</v>
      </c>
      <c r="D20" s="17" t="s">
        <v>2028</v>
      </c>
      <c r="E20" s="10"/>
    </row>
    <row r="21">
      <c r="B21" s="14" t="s">
        <v>2034</v>
      </c>
      <c r="C21" s="8" t="str">
        <f>HYPERLINK("#'Json-dokumentation'!J1494", "SIRData.Vårdtillfällen.Avliden2020.OrsakUteblivenDonation.ÖvrigaSkäl")</f>
        <v>SIRData.Vårdtillfällen.Avliden2020.OrsakUteblivenDonation.ÖvrigaSkäl</v>
      </c>
      <c r="D21" s="17" t="s">
        <v>2035</v>
      </c>
      <c r="E21" s="10"/>
    </row>
    <row r="22">
      <c r="B22" s="14" t="s">
        <v>2036</v>
      </c>
      <c r="C22" s="8" t="str">
        <f>HYPERLINK("#'Json-dokumentation'!J1467", "SIRData.Vårdtillfällen.Avliden2020")</f>
        <v>SIRData.Vårdtillfällen.Avliden2020</v>
      </c>
      <c r="D22" s="17" t="s">
        <v>2037</v>
      </c>
      <c r="E22" s="10"/>
    </row>
    <row r="23">
      <c r="B23" s="14" t="s">
        <v>2038</v>
      </c>
      <c r="C23" s="8" t="str">
        <f>HYPERLINK("#'Json-dokumentation'!J1531", "SIRData.Vårdtillfällen.Avliden2020.Regel: '26.17'")</f>
        <v>SIRData.Vårdtillfällen.Avliden2020.Regel: '26.17'</v>
      </c>
      <c r="D23" s="17" t="s">
        <v>2039</v>
      </c>
      <c r="E23" s="10"/>
    </row>
    <row r="24">
      <c r="B24" s="14" t="s">
        <v>2040</v>
      </c>
      <c r="C24" s="8" t="str">
        <f>HYPERLINK("#'Json-dokumentation'!J1367", "SIRData.Vårdtillfällen.Avliden2020.Regel: '26.30'")</f>
        <v>SIRData.Vårdtillfällen.Avliden2020.Regel: '26.30'</v>
      </c>
      <c r="D24" s="17" t="s">
        <v>2041</v>
      </c>
      <c r="E24" s="10"/>
    </row>
    <row r="25">
      <c r="B25" s="14" t="s">
        <v>2042</v>
      </c>
      <c r="C25" s="8" t="str">
        <f>HYPERLINK("#'Json-dokumentation'!J1367", "SIRData.Vårdtillfällen.Avliden2020.Regel: '26.31'")</f>
        <v>SIRData.Vårdtillfällen.Avliden2020.Regel: '26.31'</v>
      </c>
      <c r="D25" s="17" t="s">
        <v>2043</v>
      </c>
      <c r="E25" s="10"/>
    </row>
    <row r="26">
      <c r="B26" s="14" t="s">
        <v>2044</v>
      </c>
      <c r="C26" s="8" t="str">
        <f>HYPERLINK("#'Json-dokumentation'!J1367", "SIRData.Vårdtillfällen.Avliden2020.Regel: '26.32'")</f>
        <v>SIRData.Vårdtillfällen.Avliden2020.Regel: '26.32'</v>
      </c>
      <c r="D26" s="17" t="s">
        <v>2045</v>
      </c>
      <c r="E26" s="10"/>
    </row>
    <row r="27">
      <c r="B27" s="15" t="s">
        <v>2046</v>
      </c>
      <c r="C27" s="12" t="str">
        <f>HYPERLINK("#'Json-dokumentation'!J1367", "SIRData.Vårdtillfällen.Avliden2020.Regel: '26.33'")</f>
        <v>SIRData.Vårdtillfällen.Avliden2020.Regel: '26.33'</v>
      </c>
      <c r="D27" s="18" t="s">
        <v>2047</v>
      </c>
      <c r="E27" s="10"/>
    </row>
    <row r="28"/>
    <row r="29"/>
    <row r="30"/>
  </sheetData>
  <mergeCells>
    <mergeCell ref="A1:AD1"/>
    <mergeCell ref="B5:C5"/>
    <mergeCell ref="B13:C13"/>
  </mergeCells>
  <headerFooter/>
</worksheet>
</file>

<file path=xl/worksheets/sheet4.xml><?xml version="1.0" encoding="utf-8"?>
<worksheet xmlns:r="http://schemas.openxmlformats.org/officeDocument/2006/relationships" xmlns="http://schemas.openxmlformats.org/spreadsheetml/2006/main">
  <dimension ref="A1:U247"/>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2048</v>
      </c>
      <c r="C5" s="20"/>
      <c r="D5" s="20"/>
      <c r="E5" s="20"/>
      <c r="F5" s="20"/>
      <c r="G5" s="20"/>
      <c r="H5" s="20"/>
      <c r="I5" s="20"/>
      <c r="J5" s="20"/>
      <c r="K5" s="20"/>
      <c r="L5" s="20"/>
      <c r="M5" s="20"/>
      <c r="N5" s="20"/>
      <c r="O5" s="20"/>
      <c r="P5" s="20"/>
      <c r="Q5" s="20"/>
      <c r="R5" s="20"/>
      <c r="S5" s="20"/>
      <c r="T5" s="20"/>
      <c r="U5" s="25"/>
    </row>
    <row r="6" s="19" customFormat="1">
      <c r="B6" s="23" t="s">
        <v>2049</v>
      </c>
      <c r="U6" s="26"/>
    </row>
    <row r="7" s="19" customFormat="1">
      <c r="B7" s="23" t="s">
        <v>2050</v>
      </c>
      <c r="U7" s="26"/>
    </row>
    <row r="8" s="19" customFormat="1">
      <c r="B8" s="23" t="s">
        <v>2051</v>
      </c>
      <c r="U8" s="26"/>
    </row>
    <row r="9" s="19" customFormat="1">
      <c r="B9" s="23" t="s">
        <v>2052</v>
      </c>
      <c r="U9" s="26"/>
    </row>
    <row r="10" s="19" customFormat="1">
      <c r="B10" s="23" t="s">
        <v>2053</v>
      </c>
      <c r="U10" s="26"/>
    </row>
    <row r="11" s="19" customFormat="1">
      <c r="B11" s="23" t="s">
        <v>2054</v>
      </c>
      <c r="U11" s="26"/>
    </row>
    <row r="12" s="19" customFormat="1">
      <c r="B12" s="23" t="s">
        <v>2055</v>
      </c>
      <c r="U12" s="26"/>
    </row>
    <row r="13" s="19" customFormat="1">
      <c r="B13" s="23" t="s">
        <v>2056</v>
      </c>
      <c r="U13" s="26"/>
    </row>
    <row r="14" s="19" customFormat="1">
      <c r="B14" s="23" t="s">
        <v>2057</v>
      </c>
      <c r="U14" s="26"/>
    </row>
    <row r="15" s="19" customFormat="1">
      <c r="B15" s="23" t="s">
        <v>2058</v>
      </c>
      <c r="U15" s="26"/>
    </row>
    <row r="16" s="19" customFormat="1">
      <c r="B16" s="23" t="s">
        <v>2059</v>
      </c>
      <c r="U16" s="26"/>
    </row>
    <row r="17" s="19" customFormat="1">
      <c r="B17" s="23" t="s">
        <v>2060</v>
      </c>
      <c r="U17" s="26"/>
    </row>
    <row r="18" s="19" customFormat="1">
      <c r="B18" s="23" t="s">
        <v>2061</v>
      </c>
      <c r="U18" s="26"/>
    </row>
    <row r="19" s="19" customFormat="1">
      <c r="B19" s="23" t="s">
        <v>2062</v>
      </c>
      <c r="U19" s="26"/>
    </row>
    <row r="20" s="19" customFormat="1">
      <c r="B20" s="23" t="s">
        <v>2063</v>
      </c>
      <c r="U20" s="26"/>
    </row>
    <row r="21" s="19" customFormat="1">
      <c r="B21" s="23" t="s">
        <v>2064</v>
      </c>
      <c r="U21" s="26"/>
    </row>
    <row r="22" s="19" customFormat="1">
      <c r="B22" s="23" t="s">
        <v>2065</v>
      </c>
      <c r="U22" s="26"/>
    </row>
    <row r="23" s="19" customFormat="1">
      <c r="B23" s="23" t="s">
        <v>2066</v>
      </c>
      <c r="U23" s="26"/>
    </row>
    <row r="24" s="19" customFormat="1">
      <c r="B24" s="23" t="s">
        <v>2067</v>
      </c>
      <c r="U24" s="26"/>
    </row>
    <row r="25" s="19" customFormat="1">
      <c r="B25" s="23" t="s">
        <v>2068</v>
      </c>
      <c r="U25" s="26"/>
    </row>
    <row r="26" s="19" customFormat="1">
      <c r="B26" s="23" t="s">
        <v>2069</v>
      </c>
      <c r="U26" s="26"/>
    </row>
    <row r="27" s="19" customFormat="1">
      <c r="B27" s="23" t="s">
        <v>2070</v>
      </c>
      <c r="U27" s="26"/>
    </row>
    <row r="28" s="19" customFormat="1">
      <c r="B28" s="23" t="s">
        <v>2071</v>
      </c>
      <c r="U28" s="26"/>
    </row>
    <row r="29" s="19" customFormat="1">
      <c r="B29" s="23" t="s">
        <v>2072</v>
      </c>
      <c r="U29" s="26"/>
    </row>
    <row r="30" s="19" customFormat="1">
      <c r="B30" s="23" t="s">
        <v>2073</v>
      </c>
      <c r="U30" s="26"/>
    </row>
    <row r="31" s="19" customFormat="1">
      <c r="B31" s="23" t="s">
        <v>2074</v>
      </c>
      <c r="U31" s="26"/>
    </row>
    <row r="32" s="19" customFormat="1">
      <c r="B32" s="23" t="s">
        <v>2075</v>
      </c>
      <c r="U32" s="26"/>
    </row>
    <row r="33" s="19" customFormat="1">
      <c r="B33" s="23" t="s">
        <v>2076</v>
      </c>
      <c r="U33" s="26"/>
    </row>
    <row r="34" s="19" customFormat="1">
      <c r="B34" s="23" t="s">
        <v>2077</v>
      </c>
      <c r="U34" s="26"/>
    </row>
    <row r="35" s="19" customFormat="1">
      <c r="B35" s="23" t="s">
        <v>2078</v>
      </c>
      <c r="U35" s="26"/>
    </row>
    <row r="36" s="19" customFormat="1">
      <c r="B36" s="23" t="s">
        <v>2079</v>
      </c>
      <c r="U36" s="26"/>
    </row>
    <row r="37" s="19" customFormat="1">
      <c r="B37" s="23" t="s">
        <v>2080</v>
      </c>
      <c r="U37" s="26"/>
    </row>
    <row r="38" s="19" customFormat="1">
      <c r="B38" s="23" t="s">
        <v>2081</v>
      </c>
      <c r="U38" s="26"/>
    </row>
    <row r="39" s="19" customFormat="1">
      <c r="B39" s="23" t="s">
        <v>2082</v>
      </c>
      <c r="U39" s="26"/>
    </row>
    <row r="40" s="19" customFormat="1">
      <c r="B40" s="23" t="s">
        <v>2083</v>
      </c>
      <c r="U40" s="26"/>
    </row>
    <row r="41" s="19" customFormat="1">
      <c r="B41" s="23" t="s">
        <v>2084</v>
      </c>
      <c r="U41" s="26"/>
    </row>
    <row r="42" s="19" customFormat="1">
      <c r="B42" s="23" t="s">
        <v>2085</v>
      </c>
      <c r="U42" s="26"/>
    </row>
    <row r="43" s="19" customFormat="1">
      <c r="B43" s="23" t="s">
        <v>2086</v>
      </c>
      <c r="U43" s="26"/>
    </row>
    <row r="44" s="19" customFormat="1">
      <c r="B44" s="23" t="s">
        <v>2087</v>
      </c>
      <c r="U44" s="26"/>
    </row>
    <row r="45" s="19" customFormat="1">
      <c r="B45" s="23" t="s">
        <v>2088</v>
      </c>
      <c r="U45" s="26"/>
    </row>
    <row r="46" s="19" customFormat="1">
      <c r="B46" s="23" t="s">
        <v>2089</v>
      </c>
      <c r="U46" s="26"/>
    </row>
    <row r="47" s="19" customFormat="1">
      <c r="B47" s="23" t="s">
        <v>2090</v>
      </c>
      <c r="U47" s="26"/>
    </row>
    <row r="48" s="19" customFormat="1">
      <c r="B48" s="23" t="s">
        <v>2091</v>
      </c>
      <c r="U48" s="26"/>
    </row>
    <row r="49" s="19" customFormat="1">
      <c r="B49" s="23" t="s">
        <v>2066</v>
      </c>
      <c r="U49" s="26"/>
    </row>
    <row r="50" s="19" customFormat="1">
      <c r="B50" s="23" t="s">
        <v>2092</v>
      </c>
      <c r="U50" s="26"/>
    </row>
    <row r="51" s="19" customFormat="1">
      <c r="B51" s="23" t="s">
        <v>2093</v>
      </c>
      <c r="U51" s="26"/>
    </row>
    <row r="52" s="19" customFormat="1">
      <c r="B52" s="23" t="s">
        <v>2094</v>
      </c>
      <c r="U52" s="26"/>
    </row>
    <row r="53" s="19" customFormat="1">
      <c r="B53" s="23" t="s">
        <v>2095</v>
      </c>
      <c r="U53" s="26"/>
    </row>
    <row r="54" s="19" customFormat="1">
      <c r="B54" s="23" t="s">
        <v>2096</v>
      </c>
      <c r="U54" s="26"/>
    </row>
    <row r="55" s="19" customFormat="1">
      <c r="B55" s="23" t="s">
        <v>2097</v>
      </c>
      <c r="U55" s="26"/>
    </row>
    <row r="56" s="19" customFormat="1">
      <c r="B56" s="23" t="s">
        <v>2098</v>
      </c>
      <c r="U56" s="26"/>
    </row>
    <row r="57" s="19" customFormat="1">
      <c r="B57" s="23" t="s">
        <v>2099</v>
      </c>
      <c r="U57" s="26"/>
    </row>
    <row r="58" s="19" customFormat="1">
      <c r="B58" s="23" t="s">
        <v>2100</v>
      </c>
      <c r="U58" s="26"/>
    </row>
    <row r="59" s="19" customFormat="1">
      <c r="B59" s="23" t="s">
        <v>2091</v>
      </c>
      <c r="U59" s="26"/>
    </row>
    <row r="60" s="19" customFormat="1">
      <c r="B60" s="23" t="s">
        <v>2101</v>
      </c>
      <c r="U60" s="26"/>
    </row>
    <row r="61" s="19" customFormat="1">
      <c r="B61" s="23" t="s">
        <v>2102</v>
      </c>
      <c r="U61" s="26"/>
    </row>
    <row r="62" s="19" customFormat="1">
      <c r="B62" s="23" t="s">
        <v>2103</v>
      </c>
      <c r="U62" s="26"/>
    </row>
    <row r="63" s="19" customFormat="1">
      <c r="B63" s="23" t="s">
        <v>2104</v>
      </c>
      <c r="U63" s="26"/>
    </row>
    <row r="64" s="19" customFormat="1">
      <c r="B64" s="23" t="s">
        <v>2105</v>
      </c>
      <c r="U64" s="26"/>
    </row>
    <row r="65" s="19" customFormat="1">
      <c r="B65" s="23" t="s">
        <v>2106</v>
      </c>
      <c r="U65" s="26"/>
    </row>
    <row r="66" s="19" customFormat="1">
      <c r="B66" s="23" t="s">
        <v>2107</v>
      </c>
      <c r="U66" s="26"/>
    </row>
    <row r="67" s="19" customFormat="1">
      <c r="B67" s="23" t="s">
        <v>2108</v>
      </c>
      <c r="U67" s="26"/>
    </row>
    <row r="68" s="19" customFormat="1">
      <c r="B68" s="23" t="s">
        <v>2109</v>
      </c>
      <c r="U68" s="26"/>
    </row>
    <row r="69" s="19" customFormat="1">
      <c r="B69" s="23" t="s">
        <v>2110</v>
      </c>
      <c r="U69" s="26"/>
    </row>
    <row r="70" s="19" customFormat="1">
      <c r="B70" s="23" t="s">
        <v>2111</v>
      </c>
      <c r="U70" s="26"/>
    </row>
    <row r="71" s="19" customFormat="1">
      <c r="B71" s="23" t="s">
        <v>2112</v>
      </c>
      <c r="U71" s="26"/>
    </row>
    <row r="72" s="19" customFormat="1">
      <c r="B72" s="23" t="s">
        <v>2113</v>
      </c>
      <c r="U72" s="26"/>
    </row>
    <row r="73" s="19" customFormat="1">
      <c r="B73" s="23" t="s">
        <v>2114</v>
      </c>
      <c r="U73" s="26"/>
    </row>
    <row r="74" s="19" customFormat="1">
      <c r="B74" s="23" t="s">
        <v>2115</v>
      </c>
      <c r="U74" s="26"/>
    </row>
    <row r="75" s="19" customFormat="1">
      <c r="B75" s="23" t="s">
        <v>2116</v>
      </c>
      <c r="U75" s="26"/>
    </row>
    <row r="76" s="19" customFormat="1">
      <c r="B76" s="23" t="s">
        <v>2117</v>
      </c>
      <c r="U76" s="26"/>
    </row>
    <row r="77" s="19" customFormat="1">
      <c r="B77" s="23" t="s">
        <v>2118</v>
      </c>
      <c r="U77" s="26"/>
    </row>
    <row r="78" s="19" customFormat="1">
      <c r="B78" s="23" t="s">
        <v>2119</v>
      </c>
      <c r="U78" s="26"/>
    </row>
    <row r="79" s="19" customFormat="1">
      <c r="B79" s="23" t="s">
        <v>2120</v>
      </c>
      <c r="U79" s="26"/>
    </row>
    <row r="80" s="19" customFormat="1">
      <c r="B80" s="23" t="s">
        <v>2121</v>
      </c>
      <c r="U80" s="26"/>
    </row>
    <row r="81" s="19" customFormat="1">
      <c r="B81" s="23" t="s">
        <v>2122</v>
      </c>
      <c r="U81" s="26"/>
    </row>
    <row r="82" s="19" customFormat="1">
      <c r="B82" s="23" t="s">
        <v>2123</v>
      </c>
      <c r="U82" s="26"/>
    </row>
    <row r="83" s="19" customFormat="1">
      <c r="B83" s="23" t="s">
        <v>2124</v>
      </c>
      <c r="U83" s="26"/>
    </row>
    <row r="84" s="19" customFormat="1">
      <c r="B84" s="23" t="s">
        <v>2125</v>
      </c>
      <c r="U84" s="26"/>
    </row>
    <row r="85" s="19" customFormat="1">
      <c r="B85" s="23" t="s">
        <v>2126</v>
      </c>
      <c r="U85" s="26"/>
    </row>
    <row r="86" s="19" customFormat="1">
      <c r="B86" s="23" t="s">
        <v>2127</v>
      </c>
      <c r="U86" s="26"/>
    </row>
    <row r="87" s="19" customFormat="1">
      <c r="B87" s="23" t="s">
        <v>2128</v>
      </c>
      <c r="U87" s="26"/>
    </row>
    <row r="88" s="19" customFormat="1">
      <c r="B88" s="23" t="s">
        <v>2129</v>
      </c>
      <c r="U88" s="26"/>
    </row>
    <row r="89" s="19" customFormat="1">
      <c r="B89" s="23" t="s">
        <v>2066</v>
      </c>
      <c r="U89" s="26"/>
    </row>
    <row r="90" s="19" customFormat="1">
      <c r="B90" s="23" t="s">
        <v>2130</v>
      </c>
      <c r="U90" s="26"/>
    </row>
    <row r="91" s="19" customFormat="1">
      <c r="B91" s="23" t="s">
        <v>2131</v>
      </c>
      <c r="U91" s="26"/>
    </row>
    <row r="92" s="19" customFormat="1">
      <c r="B92" s="23" t="s">
        <v>2132</v>
      </c>
      <c r="U92" s="26"/>
    </row>
    <row r="93" s="19" customFormat="1">
      <c r="B93" s="23" t="s">
        <v>2133</v>
      </c>
      <c r="U93" s="26"/>
    </row>
    <row r="94" s="19" customFormat="1">
      <c r="B94" s="23" t="s">
        <v>2134</v>
      </c>
      <c r="U94" s="26"/>
    </row>
    <row r="95" s="19" customFormat="1">
      <c r="B95" s="23" t="s">
        <v>2135</v>
      </c>
      <c r="U95" s="26"/>
    </row>
    <row r="96" s="19" customFormat="1">
      <c r="B96" s="23" t="s">
        <v>2136</v>
      </c>
      <c r="U96" s="26"/>
    </row>
    <row r="97" s="19" customFormat="1">
      <c r="B97" s="23" t="s">
        <v>2137</v>
      </c>
      <c r="U97" s="26"/>
    </row>
    <row r="98" s="19" customFormat="1">
      <c r="B98" s="23" t="s">
        <v>2138</v>
      </c>
      <c r="U98" s="26"/>
    </row>
    <row r="99" s="19" customFormat="1">
      <c r="B99" s="23" t="s">
        <v>2139</v>
      </c>
      <c r="U99" s="26"/>
    </row>
    <row r="100" s="19" customFormat="1">
      <c r="B100" s="23" t="s">
        <v>2140</v>
      </c>
      <c r="U100" s="26"/>
    </row>
    <row r="101" s="19" customFormat="1">
      <c r="B101" s="23" t="s">
        <v>2141</v>
      </c>
      <c r="U101" s="26"/>
    </row>
    <row r="102" s="19" customFormat="1">
      <c r="B102" s="23" t="s">
        <v>2142</v>
      </c>
      <c r="U102" s="26"/>
    </row>
    <row r="103" s="19" customFormat="1">
      <c r="B103" s="23" t="s">
        <v>2143</v>
      </c>
      <c r="U103" s="26"/>
    </row>
    <row r="104" s="19" customFormat="1">
      <c r="B104" s="23" t="s">
        <v>2144</v>
      </c>
      <c r="U104" s="26"/>
    </row>
    <row r="105" s="19" customFormat="1">
      <c r="B105" s="23" t="s">
        <v>2145</v>
      </c>
      <c r="U105" s="26"/>
    </row>
    <row r="106" s="19" customFormat="1">
      <c r="B106" s="23" t="s">
        <v>2146</v>
      </c>
      <c r="U106" s="26"/>
    </row>
    <row r="107" s="19" customFormat="1">
      <c r="B107" s="23" t="s">
        <v>2147</v>
      </c>
      <c r="U107" s="26"/>
    </row>
    <row r="108" s="19" customFormat="1">
      <c r="B108" s="23" t="s">
        <v>2148</v>
      </c>
      <c r="U108" s="26"/>
    </row>
    <row r="109" s="19" customFormat="1">
      <c r="B109" s="23" t="s">
        <v>2149</v>
      </c>
      <c r="U109" s="26"/>
    </row>
    <row r="110" s="19" customFormat="1">
      <c r="B110" s="23" t="s">
        <v>2150</v>
      </c>
      <c r="U110" s="26"/>
    </row>
    <row r="111" s="19" customFormat="1">
      <c r="B111" s="23" t="s">
        <v>2151</v>
      </c>
      <c r="U111" s="26"/>
    </row>
    <row r="112" s="19" customFormat="1">
      <c r="B112" s="23" t="s">
        <v>2152</v>
      </c>
      <c r="U112" s="26"/>
    </row>
    <row r="113" s="19" customFormat="1">
      <c r="B113" s="23" t="s">
        <v>2153</v>
      </c>
      <c r="U113" s="26"/>
    </row>
    <row r="114" s="19" customFormat="1">
      <c r="B114" s="23" t="s">
        <v>2154</v>
      </c>
      <c r="U114" s="26"/>
    </row>
    <row r="115" s="19" customFormat="1">
      <c r="B115" s="23" t="s">
        <v>2133</v>
      </c>
      <c r="U115" s="26"/>
    </row>
    <row r="116" s="19" customFormat="1">
      <c r="B116" s="23" t="s">
        <v>2134</v>
      </c>
      <c r="U116" s="26"/>
    </row>
    <row r="117" s="19" customFormat="1">
      <c r="B117" s="23" t="s">
        <v>2155</v>
      </c>
      <c r="U117" s="26"/>
    </row>
    <row r="118" s="19" customFormat="1">
      <c r="B118" s="23" t="s">
        <v>2136</v>
      </c>
      <c r="U118" s="26"/>
    </row>
    <row r="119" s="19" customFormat="1">
      <c r="B119" s="23" t="s">
        <v>2137</v>
      </c>
      <c r="U119" s="26"/>
    </row>
    <row r="120" s="19" customFormat="1">
      <c r="B120" s="23" t="s">
        <v>2138</v>
      </c>
      <c r="U120" s="26"/>
    </row>
    <row r="121" s="19" customFormat="1">
      <c r="B121" s="23" t="s">
        <v>2139</v>
      </c>
      <c r="U121" s="26"/>
    </row>
    <row r="122" s="19" customFormat="1">
      <c r="B122" s="23" t="s">
        <v>2140</v>
      </c>
      <c r="U122" s="26"/>
    </row>
    <row r="123" s="19" customFormat="1">
      <c r="B123" s="23" t="s">
        <v>2141</v>
      </c>
      <c r="U123" s="26"/>
    </row>
    <row r="124" s="19" customFormat="1">
      <c r="B124" s="23" t="s">
        <v>2142</v>
      </c>
      <c r="U124" s="26"/>
    </row>
    <row r="125" s="19" customFormat="1">
      <c r="B125" s="23" t="s">
        <v>2143</v>
      </c>
      <c r="U125" s="26"/>
    </row>
    <row r="126" s="19" customFormat="1">
      <c r="B126" s="23" t="s">
        <v>2144</v>
      </c>
      <c r="U126" s="26"/>
    </row>
    <row r="127" s="19" customFormat="1">
      <c r="B127" s="23" t="s">
        <v>2145</v>
      </c>
      <c r="U127" s="26"/>
    </row>
    <row r="128" s="19" customFormat="1">
      <c r="B128" s="23" t="s">
        <v>2146</v>
      </c>
      <c r="U128" s="26"/>
    </row>
    <row r="129" s="19" customFormat="1">
      <c r="B129" s="23" t="s">
        <v>2147</v>
      </c>
      <c r="U129" s="26"/>
    </row>
    <row r="130" s="19" customFormat="1">
      <c r="B130" s="23" t="s">
        <v>2156</v>
      </c>
      <c r="U130" s="26"/>
    </row>
    <row r="131" s="19" customFormat="1">
      <c r="B131" s="23" t="s">
        <v>2157</v>
      </c>
      <c r="U131" s="26"/>
    </row>
    <row r="132" s="19" customFormat="1">
      <c r="B132" s="23" t="s">
        <v>2150</v>
      </c>
      <c r="U132" s="26"/>
    </row>
    <row r="133" s="19" customFormat="1">
      <c r="B133" s="23" t="s">
        <v>2158</v>
      </c>
      <c r="U133" s="26"/>
    </row>
    <row r="134" s="19" customFormat="1">
      <c r="B134" s="23" t="s">
        <v>2152</v>
      </c>
      <c r="U134" s="26"/>
    </row>
    <row r="135" s="19" customFormat="1">
      <c r="B135" s="23" t="s">
        <v>2153</v>
      </c>
      <c r="U135" s="26"/>
    </row>
    <row r="136" s="19" customFormat="1">
      <c r="B136" s="23" t="s">
        <v>2159</v>
      </c>
      <c r="U136" s="26"/>
    </row>
    <row r="137" s="19" customFormat="1">
      <c r="B137" s="23" t="s">
        <v>2160</v>
      </c>
      <c r="U137" s="26"/>
    </row>
    <row r="138" s="19" customFormat="1">
      <c r="B138" s="23" t="s">
        <v>2066</v>
      </c>
      <c r="U138" s="26"/>
    </row>
    <row r="139" s="19" customFormat="1">
      <c r="B139" s="23" t="s">
        <v>2161</v>
      </c>
      <c r="U139" s="26"/>
    </row>
    <row r="140" s="19" customFormat="1">
      <c r="B140" s="23" t="s">
        <v>2162</v>
      </c>
      <c r="U140" s="26"/>
    </row>
    <row r="141" s="19" customFormat="1">
      <c r="B141" s="23" t="s">
        <v>2163</v>
      </c>
      <c r="U141" s="26"/>
    </row>
    <row r="142" s="19" customFormat="1">
      <c r="B142" s="23" t="s">
        <v>2164</v>
      </c>
      <c r="U142" s="26"/>
    </row>
    <row r="143" s="19" customFormat="1">
      <c r="B143" s="23" t="s">
        <v>2165</v>
      </c>
      <c r="U143" s="26"/>
    </row>
    <row r="144" s="19" customFormat="1">
      <c r="B144" s="23" t="s">
        <v>2133</v>
      </c>
      <c r="U144" s="26"/>
    </row>
    <row r="145" s="19" customFormat="1">
      <c r="B145" s="23" t="s">
        <v>2166</v>
      </c>
      <c r="U145" s="26"/>
    </row>
    <row r="146" s="19" customFormat="1">
      <c r="B146" s="23" t="s">
        <v>2167</v>
      </c>
      <c r="U146" s="26"/>
    </row>
    <row r="147" s="19" customFormat="1">
      <c r="B147" s="23" t="s">
        <v>2154</v>
      </c>
      <c r="U147" s="26"/>
    </row>
    <row r="148" s="19" customFormat="1">
      <c r="B148" s="23" t="s">
        <v>2133</v>
      </c>
      <c r="U148" s="26"/>
    </row>
    <row r="149" s="19" customFormat="1">
      <c r="B149" s="23" t="s">
        <v>2168</v>
      </c>
      <c r="U149" s="26"/>
    </row>
    <row r="150" s="19" customFormat="1">
      <c r="B150" s="23" t="s">
        <v>2169</v>
      </c>
      <c r="U150" s="26"/>
    </row>
    <row r="151" s="19" customFormat="1">
      <c r="B151" s="23" t="s">
        <v>2159</v>
      </c>
      <c r="U151" s="26"/>
    </row>
    <row r="152" s="19" customFormat="1">
      <c r="B152" s="23" t="s">
        <v>2160</v>
      </c>
      <c r="U152" s="26"/>
    </row>
    <row r="153" s="19" customFormat="1">
      <c r="B153" s="23" t="s">
        <v>2066</v>
      </c>
      <c r="U153" s="26"/>
    </row>
    <row r="154" s="19" customFormat="1">
      <c r="B154" s="23" t="s">
        <v>2170</v>
      </c>
      <c r="U154" s="26"/>
    </row>
    <row r="155" s="19" customFormat="1">
      <c r="B155" s="23" t="s">
        <v>2093</v>
      </c>
      <c r="U155" s="26"/>
    </row>
    <row r="156" s="19" customFormat="1">
      <c r="B156" s="23" t="s">
        <v>2171</v>
      </c>
      <c r="U156" s="26"/>
    </row>
    <row r="157" s="19" customFormat="1">
      <c r="B157" s="23" t="s">
        <v>2172</v>
      </c>
      <c r="U157" s="26"/>
    </row>
    <row r="158" s="19" customFormat="1">
      <c r="B158" s="23" t="s">
        <v>2091</v>
      </c>
      <c r="U158" s="26"/>
    </row>
    <row r="159" s="19" customFormat="1">
      <c r="B159" s="23" t="s">
        <v>2101</v>
      </c>
      <c r="U159" s="26"/>
    </row>
    <row r="160" s="19" customFormat="1">
      <c r="B160" s="23" t="s">
        <v>2173</v>
      </c>
      <c r="U160" s="26"/>
    </row>
    <row r="161" s="19" customFormat="1">
      <c r="B161" s="23" t="s">
        <v>2093</v>
      </c>
      <c r="U161" s="26"/>
    </row>
    <row r="162" s="19" customFormat="1">
      <c r="B162" s="23" t="s">
        <v>2174</v>
      </c>
      <c r="U162" s="26"/>
    </row>
    <row r="163" s="19" customFormat="1">
      <c r="B163" s="23" t="s">
        <v>2175</v>
      </c>
      <c r="U163" s="26"/>
    </row>
    <row r="164" s="19" customFormat="1">
      <c r="B164" s="23" t="s">
        <v>2176</v>
      </c>
      <c r="U164" s="26"/>
    </row>
    <row r="165" s="19" customFormat="1">
      <c r="B165" s="23" t="s">
        <v>2177</v>
      </c>
      <c r="U165" s="26"/>
    </row>
    <row r="166" s="19" customFormat="1">
      <c r="B166" s="23" t="s">
        <v>2178</v>
      </c>
      <c r="U166" s="26"/>
    </row>
    <row r="167" s="19" customFormat="1">
      <c r="B167" s="23" t="s">
        <v>2179</v>
      </c>
      <c r="U167" s="26"/>
    </row>
    <row r="168" s="19" customFormat="1">
      <c r="B168" s="23" t="s">
        <v>2180</v>
      </c>
      <c r="U168" s="26"/>
    </row>
    <row r="169" s="19" customFormat="1">
      <c r="B169" s="23" t="s">
        <v>2181</v>
      </c>
      <c r="U169" s="26"/>
    </row>
    <row r="170" s="19" customFormat="1">
      <c r="B170" s="23" t="s">
        <v>2182</v>
      </c>
      <c r="U170" s="26"/>
    </row>
    <row r="171" s="19" customFormat="1">
      <c r="B171" s="23" t="s">
        <v>2183</v>
      </c>
      <c r="U171" s="26"/>
    </row>
    <row r="172" s="19" customFormat="1">
      <c r="B172" s="23" t="s">
        <v>2184</v>
      </c>
      <c r="U172" s="26"/>
    </row>
    <row r="173" s="19" customFormat="1">
      <c r="B173" s="23" t="s">
        <v>2185</v>
      </c>
      <c r="U173" s="26"/>
    </row>
    <row r="174" s="19" customFormat="1">
      <c r="B174" s="23" t="s">
        <v>2186</v>
      </c>
      <c r="U174" s="26"/>
    </row>
    <row r="175" s="19" customFormat="1">
      <c r="B175" s="23" t="s">
        <v>2187</v>
      </c>
      <c r="U175" s="26"/>
    </row>
    <row r="176" s="19" customFormat="1">
      <c r="B176" s="23" t="s">
        <v>2188</v>
      </c>
      <c r="U176" s="26"/>
    </row>
    <row r="177" s="19" customFormat="1">
      <c r="B177" s="23" t="s">
        <v>2189</v>
      </c>
      <c r="U177" s="26"/>
    </row>
    <row r="178" s="19" customFormat="1">
      <c r="B178" s="23" t="s">
        <v>2093</v>
      </c>
      <c r="U178" s="26"/>
    </row>
    <row r="179" s="19" customFormat="1">
      <c r="B179" s="23" t="s">
        <v>2190</v>
      </c>
      <c r="U179" s="26"/>
    </row>
    <row r="180" s="19" customFormat="1">
      <c r="B180" s="23" t="s">
        <v>2191</v>
      </c>
      <c r="U180" s="26"/>
    </row>
    <row r="181" s="19" customFormat="1">
      <c r="B181" s="23" t="s">
        <v>2176</v>
      </c>
      <c r="U181" s="26"/>
    </row>
    <row r="182" s="19" customFormat="1">
      <c r="B182" s="23" t="s">
        <v>2177</v>
      </c>
      <c r="U182" s="26"/>
    </row>
    <row r="183" s="19" customFormat="1">
      <c r="B183" s="23" t="s">
        <v>2178</v>
      </c>
      <c r="U183" s="26"/>
    </row>
    <row r="184" s="19" customFormat="1">
      <c r="B184" s="23" t="s">
        <v>2179</v>
      </c>
      <c r="U184" s="26"/>
    </row>
    <row r="185" s="19" customFormat="1">
      <c r="B185" s="23" t="s">
        <v>2180</v>
      </c>
      <c r="U185" s="26"/>
    </row>
    <row r="186" s="19" customFormat="1">
      <c r="B186" s="23" t="s">
        <v>2181</v>
      </c>
      <c r="U186" s="26"/>
    </row>
    <row r="187" s="19" customFormat="1">
      <c r="B187" s="23" t="s">
        <v>2182</v>
      </c>
      <c r="U187" s="26"/>
    </row>
    <row r="188" s="19" customFormat="1">
      <c r="B188" s="23" t="s">
        <v>2183</v>
      </c>
      <c r="U188" s="26"/>
    </row>
    <row r="189" s="19" customFormat="1">
      <c r="B189" s="23" t="s">
        <v>2184</v>
      </c>
      <c r="U189" s="26"/>
    </row>
    <row r="190" s="19" customFormat="1">
      <c r="B190" s="23" t="s">
        <v>2185</v>
      </c>
      <c r="U190" s="26"/>
    </row>
    <row r="191" s="19" customFormat="1">
      <c r="B191" s="23" t="s">
        <v>2186</v>
      </c>
      <c r="U191" s="26"/>
    </row>
    <row r="192" s="19" customFormat="1">
      <c r="B192" s="23" t="s">
        <v>2187</v>
      </c>
      <c r="U192" s="26"/>
    </row>
    <row r="193" s="19" customFormat="1">
      <c r="B193" s="23" t="s">
        <v>2188</v>
      </c>
      <c r="U193" s="26"/>
    </row>
    <row r="194" s="19" customFormat="1">
      <c r="B194" s="23" t="s">
        <v>2091</v>
      </c>
      <c r="U194" s="26"/>
    </row>
    <row r="195" s="19" customFormat="1">
      <c r="B195" s="23" t="s">
        <v>2101</v>
      </c>
      <c r="U195" s="26"/>
    </row>
    <row r="196" s="19" customFormat="1">
      <c r="B196" s="23" t="s">
        <v>2192</v>
      </c>
      <c r="U196" s="26"/>
    </row>
    <row r="197" s="19" customFormat="1">
      <c r="B197" s="23" t="s">
        <v>2093</v>
      </c>
      <c r="U197" s="26"/>
    </row>
    <row r="198" s="19" customFormat="1">
      <c r="B198" s="23" t="s">
        <v>2174</v>
      </c>
      <c r="U198" s="26"/>
    </row>
    <row r="199" s="19" customFormat="1">
      <c r="B199" s="23" t="s">
        <v>2193</v>
      </c>
      <c r="U199" s="26"/>
    </row>
    <row r="200" s="19" customFormat="1">
      <c r="B200" s="23" t="s">
        <v>2194</v>
      </c>
      <c r="U200" s="26"/>
    </row>
    <row r="201" s="19" customFormat="1">
      <c r="B201" s="23" t="s">
        <v>2195</v>
      </c>
      <c r="U201" s="26"/>
    </row>
    <row r="202" s="19" customFormat="1">
      <c r="B202" s="23" t="s">
        <v>2196</v>
      </c>
      <c r="U202" s="26"/>
    </row>
    <row r="203" s="19" customFormat="1">
      <c r="B203" s="23" t="s">
        <v>2197</v>
      </c>
      <c r="U203" s="26"/>
    </row>
    <row r="204" s="19" customFormat="1">
      <c r="B204" s="23" t="s">
        <v>2198</v>
      </c>
      <c r="U204" s="26"/>
    </row>
    <row r="205" s="19" customFormat="1">
      <c r="B205" s="23" t="s">
        <v>2199</v>
      </c>
      <c r="U205" s="26"/>
    </row>
    <row r="206" s="19" customFormat="1">
      <c r="B206" s="23" t="s">
        <v>2200</v>
      </c>
      <c r="U206" s="26"/>
    </row>
    <row r="207" s="19" customFormat="1">
      <c r="B207" s="23" t="s">
        <v>2201</v>
      </c>
      <c r="U207" s="26"/>
    </row>
    <row r="208" s="19" customFormat="1">
      <c r="B208" s="23" t="s">
        <v>2189</v>
      </c>
      <c r="U208" s="26"/>
    </row>
    <row r="209" s="19" customFormat="1">
      <c r="B209" s="23" t="s">
        <v>2093</v>
      </c>
      <c r="U209" s="26"/>
    </row>
    <row r="210" s="19" customFormat="1">
      <c r="B210" s="23" t="s">
        <v>2190</v>
      </c>
      <c r="U210" s="26"/>
    </row>
    <row r="211" s="19" customFormat="1">
      <c r="B211" s="23" t="s">
        <v>2193</v>
      </c>
      <c r="U211" s="26"/>
    </row>
    <row r="212" s="19" customFormat="1">
      <c r="B212" s="23" t="s">
        <v>2202</v>
      </c>
      <c r="U212" s="26"/>
    </row>
    <row r="213" s="19" customFormat="1">
      <c r="B213" s="23" t="s">
        <v>2195</v>
      </c>
      <c r="U213" s="26"/>
    </row>
    <row r="214" s="19" customFormat="1">
      <c r="B214" s="23" t="s">
        <v>2196</v>
      </c>
      <c r="U214" s="26"/>
    </row>
    <row r="215" s="19" customFormat="1">
      <c r="B215" s="23" t="s">
        <v>2197</v>
      </c>
      <c r="U215" s="26"/>
    </row>
    <row r="216" s="19" customFormat="1">
      <c r="B216" s="23" t="s">
        <v>2198</v>
      </c>
      <c r="U216" s="26"/>
    </row>
    <row r="217" s="19" customFormat="1">
      <c r="B217" s="23" t="s">
        <v>2199</v>
      </c>
      <c r="U217" s="26"/>
    </row>
    <row r="218" s="19" customFormat="1">
      <c r="B218" s="23" t="s">
        <v>2200</v>
      </c>
      <c r="U218" s="26"/>
    </row>
    <row r="219" s="19" customFormat="1">
      <c r="B219" s="23" t="s">
        <v>2201</v>
      </c>
      <c r="U219" s="26"/>
    </row>
    <row r="220" s="19" customFormat="1">
      <c r="B220" s="23" t="s">
        <v>2091</v>
      </c>
      <c r="U220" s="26"/>
    </row>
    <row r="221" s="19" customFormat="1">
      <c r="B221" s="23" t="s">
        <v>2101</v>
      </c>
      <c r="U221" s="26"/>
    </row>
    <row r="222" s="19" customFormat="1">
      <c r="B222" s="23" t="s">
        <v>2203</v>
      </c>
      <c r="U222" s="26"/>
    </row>
    <row r="223" s="19" customFormat="1">
      <c r="B223" s="23" t="s">
        <v>2093</v>
      </c>
      <c r="U223" s="26"/>
    </row>
    <row r="224" s="19" customFormat="1">
      <c r="B224" s="23" t="s">
        <v>2204</v>
      </c>
      <c r="U224" s="26"/>
    </row>
    <row r="225" s="19" customFormat="1">
      <c r="B225" s="23" t="s">
        <v>2205</v>
      </c>
      <c r="U225" s="26"/>
    </row>
    <row r="226" s="19" customFormat="1">
      <c r="B226" s="23" t="s">
        <v>2206</v>
      </c>
      <c r="U226" s="26"/>
    </row>
    <row r="227" s="19" customFormat="1">
      <c r="B227" s="23" t="s">
        <v>2091</v>
      </c>
      <c r="U227" s="26"/>
    </row>
    <row r="228" s="19" customFormat="1">
      <c r="B228" s="23" t="s">
        <v>2101</v>
      </c>
      <c r="U228" s="26"/>
    </row>
    <row r="229" s="19" customFormat="1">
      <c r="B229" s="23" t="s">
        <v>2207</v>
      </c>
      <c r="U229" s="26"/>
    </row>
    <row r="230" s="19" customFormat="1">
      <c r="B230" s="23" t="s">
        <v>2093</v>
      </c>
      <c r="U230" s="26"/>
    </row>
    <row r="231" s="19" customFormat="1">
      <c r="B231" s="23" t="s">
        <v>2208</v>
      </c>
      <c r="U231" s="26"/>
    </row>
    <row r="232" s="19" customFormat="1">
      <c r="B232" s="23" t="s">
        <v>2209</v>
      </c>
      <c r="U232" s="26"/>
    </row>
    <row r="233" s="19" customFormat="1">
      <c r="B233" s="23" t="s">
        <v>2091</v>
      </c>
      <c r="U233" s="26"/>
    </row>
    <row r="234" s="19" customFormat="1">
      <c r="B234" s="23" t="s">
        <v>2101</v>
      </c>
      <c r="U234" s="26"/>
    </row>
    <row r="235" s="19" customFormat="1">
      <c r="B235" s="23" t="s">
        <v>2210</v>
      </c>
      <c r="U235" s="26"/>
    </row>
    <row r="236" s="19" customFormat="1">
      <c r="B236" s="23" t="s">
        <v>2093</v>
      </c>
      <c r="U236" s="26"/>
    </row>
    <row r="237" s="19" customFormat="1">
      <c r="B237" s="23" t="s">
        <v>2174</v>
      </c>
      <c r="U237" s="26"/>
    </row>
    <row r="238" s="19" customFormat="1">
      <c r="B238" s="23" t="s">
        <v>2211</v>
      </c>
      <c r="U238" s="26"/>
    </row>
    <row r="239" s="19" customFormat="1">
      <c r="B239" s="23" t="s">
        <v>2212</v>
      </c>
      <c r="U239" s="26"/>
    </row>
    <row r="240" s="19" customFormat="1">
      <c r="B240" s="23" t="s">
        <v>2213</v>
      </c>
      <c r="U240" s="26"/>
    </row>
    <row r="241" s="19" customFormat="1">
      <c r="B241" s="23" t="s">
        <v>2214</v>
      </c>
      <c r="U241" s="26"/>
    </row>
    <row r="242" s="19" customFormat="1">
      <c r="B242" s="23" t="s">
        <v>2215</v>
      </c>
      <c r="U242" s="26"/>
    </row>
    <row r="243" s="19" customFormat="1">
      <c r="B243" s="23" t="s">
        <v>2091</v>
      </c>
      <c r="U243" s="26"/>
    </row>
    <row r="244" s="19" customFormat="1">
      <c r="B244" s="23" t="s">
        <v>2216</v>
      </c>
      <c r="U244" s="26"/>
    </row>
    <row r="245" s="19" customFormat="1">
      <c r="B245" s="23" t="s">
        <v>2217</v>
      </c>
      <c r="U245" s="26"/>
    </row>
    <row r="246" s="19" customFormat="1">
      <c r="B246" s="23" t="s">
        <v>2218</v>
      </c>
      <c r="U246" s="26"/>
    </row>
    <row r="247" s="19" customFormat="1">
      <c r="B247" s="24" t="s">
        <v>2219</v>
      </c>
      <c r="C247" s="21"/>
      <c r="D247" s="21"/>
      <c r="E247" s="21"/>
      <c r="F247" s="21"/>
      <c r="G247" s="21"/>
      <c r="H247" s="21"/>
      <c r="I247" s="21"/>
      <c r="J247" s="21"/>
      <c r="K247" s="21"/>
      <c r="L247" s="21"/>
      <c r="M247" s="21"/>
      <c r="N247" s="21"/>
      <c r="O247" s="21"/>
      <c r="P247" s="21"/>
      <c r="Q247" s="21"/>
      <c r="R247" s="21"/>
      <c r="S247" s="21"/>
      <c r="T247" s="21"/>
      <c r="U247" s="27"/>
    </row>
    <row r="248"/>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s>
  <headerFooter/>
</worksheet>
</file>

<file path=xl/worksheets/sheet5.xml><?xml version="1.0" encoding="utf-8"?>
<worksheet xmlns:r="http://schemas.openxmlformats.org/officeDocument/2006/relationships" xmlns="http://schemas.openxmlformats.org/spreadsheetml/2006/main">
  <dimension ref="A1:U835"/>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2048</v>
      </c>
      <c r="C5" s="20"/>
      <c r="D5" s="20"/>
      <c r="E5" s="20"/>
      <c r="F5" s="20"/>
      <c r="G5" s="20"/>
      <c r="H5" s="20"/>
      <c r="I5" s="20"/>
      <c r="J5" s="20"/>
      <c r="K5" s="20"/>
      <c r="L5" s="20"/>
      <c r="M5" s="20"/>
      <c r="N5" s="20"/>
      <c r="O5" s="20"/>
      <c r="P5" s="20"/>
      <c r="Q5" s="20"/>
      <c r="R5" s="20"/>
      <c r="S5" s="20"/>
      <c r="T5" s="20"/>
      <c r="U5" s="25"/>
    </row>
    <row r="6" s="19" customFormat="1">
      <c r="B6" s="23" t="s">
        <v>2049</v>
      </c>
      <c r="U6" s="26"/>
    </row>
    <row r="7" s="19" customFormat="1">
      <c r="B7" s="23" t="s">
        <v>2050</v>
      </c>
      <c r="U7" s="26"/>
    </row>
    <row r="8" s="19" customFormat="1">
      <c r="B8" s="23" t="s">
        <v>2051</v>
      </c>
      <c r="U8" s="26"/>
    </row>
    <row r="9" s="19" customFormat="1">
      <c r="B9" s="23" t="s">
        <v>2052</v>
      </c>
      <c r="U9" s="26"/>
    </row>
    <row r="10" s="19" customFormat="1">
      <c r="B10" s="23" t="s">
        <v>2220</v>
      </c>
      <c r="U10" s="26"/>
    </row>
    <row r="11" s="19" customFormat="1">
      <c r="B11" s="23" t="s">
        <v>2221</v>
      </c>
      <c r="U11" s="26"/>
    </row>
    <row r="12" s="19" customFormat="1">
      <c r="B12" s="23" t="s">
        <v>2222</v>
      </c>
      <c r="U12" s="26"/>
    </row>
    <row r="13" s="19" customFormat="1">
      <c r="B13" s="23" t="s">
        <v>2056</v>
      </c>
      <c r="U13" s="26"/>
    </row>
    <row r="14" s="19" customFormat="1">
      <c r="B14" s="23" t="s">
        <v>2057</v>
      </c>
      <c r="U14" s="26"/>
    </row>
    <row r="15" s="19" customFormat="1">
      <c r="B15" s="23" t="s">
        <v>2058</v>
      </c>
      <c r="U15" s="26"/>
    </row>
    <row r="16" s="19" customFormat="1">
      <c r="B16" s="23" t="s">
        <v>2059</v>
      </c>
      <c r="U16" s="26"/>
    </row>
    <row r="17" s="19" customFormat="1">
      <c r="B17" s="23" t="s">
        <v>2060</v>
      </c>
      <c r="U17" s="26"/>
    </row>
    <row r="18" s="19" customFormat="1">
      <c r="B18" s="23" t="s">
        <v>2223</v>
      </c>
      <c r="U18" s="26"/>
    </row>
    <row r="19" s="19" customFormat="1">
      <c r="B19" s="23" t="s">
        <v>2224</v>
      </c>
      <c r="U19" s="26"/>
    </row>
    <row r="20" s="19" customFormat="1">
      <c r="B20" s="23" t="s">
        <v>2225</v>
      </c>
      <c r="U20" s="26"/>
    </row>
    <row r="21" s="19" customFormat="1">
      <c r="B21" s="23" t="s">
        <v>2064</v>
      </c>
      <c r="U21" s="26"/>
    </row>
    <row r="22" s="19" customFormat="1">
      <c r="B22" s="23" t="s">
        <v>2065</v>
      </c>
      <c r="U22" s="26"/>
    </row>
    <row r="23" s="19" customFormat="1">
      <c r="B23" s="23" t="s">
        <v>2066</v>
      </c>
      <c r="U23" s="26"/>
    </row>
    <row r="24" s="19" customFormat="1">
      <c r="B24" s="23" t="s">
        <v>2067</v>
      </c>
      <c r="U24" s="26"/>
    </row>
    <row r="25" s="19" customFormat="1">
      <c r="B25" s="23" t="s">
        <v>2226</v>
      </c>
      <c r="U25" s="26"/>
    </row>
    <row r="26" s="19" customFormat="1">
      <c r="B26" s="23" t="s">
        <v>2227</v>
      </c>
      <c r="U26" s="26"/>
    </row>
    <row r="27" s="19" customFormat="1">
      <c r="B27" s="23" t="s">
        <v>2228</v>
      </c>
      <c r="U27" s="26"/>
    </row>
    <row r="28" s="19" customFormat="1">
      <c r="B28" s="23" t="s">
        <v>2229</v>
      </c>
      <c r="U28" s="26"/>
    </row>
    <row r="29" s="19" customFormat="1">
      <c r="B29" s="23" t="s">
        <v>2071</v>
      </c>
      <c r="U29" s="26"/>
    </row>
    <row r="30" s="19" customFormat="1">
      <c r="B30" s="23" t="s">
        <v>2072</v>
      </c>
      <c r="U30" s="26"/>
    </row>
    <row r="31" s="19" customFormat="1">
      <c r="B31" s="23" t="s">
        <v>2230</v>
      </c>
      <c r="U31" s="26"/>
    </row>
    <row r="32" s="19" customFormat="1">
      <c r="B32" s="23" t="s">
        <v>2075</v>
      </c>
      <c r="U32" s="26"/>
    </row>
    <row r="33" s="19" customFormat="1">
      <c r="B33" s="23" t="s">
        <v>2231</v>
      </c>
      <c r="U33" s="26"/>
    </row>
    <row r="34" s="19" customFormat="1">
      <c r="B34" s="23" t="s">
        <v>2232</v>
      </c>
      <c r="U34" s="26"/>
    </row>
    <row r="35" s="19" customFormat="1">
      <c r="B35" s="23" t="s">
        <v>2233</v>
      </c>
      <c r="U35" s="26"/>
    </row>
    <row r="36" s="19" customFormat="1">
      <c r="B36" s="23" t="s">
        <v>2078</v>
      </c>
      <c r="U36" s="26"/>
    </row>
    <row r="37" s="19" customFormat="1">
      <c r="B37" s="23" t="s">
        <v>2079</v>
      </c>
      <c r="U37" s="26"/>
    </row>
    <row r="38" s="19" customFormat="1">
      <c r="B38" s="23" t="s">
        <v>2080</v>
      </c>
      <c r="U38" s="26"/>
    </row>
    <row r="39" s="19" customFormat="1">
      <c r="B39" s="23" t="s">
        <v>2234</v>
      </c>
      <c r="U39" s="26"/>
    </row>
    <row r="40" s="19" customFormat="1">
      <c r="B40" s="23" t="s">
        <v>2082</v>
      </c>
      <c r="U40" s="26"/>
    </row>
    <row r="41" s="19" customFormat="1">
      <c r="B41" s="23" t="s">
        <v>2083</v>
      </c>
      <c r="U41" s="26"/>
    </row>
    <row r="42" s="19" customFormat="1">
      <c r="B42" s="23" t="s">
        <v>2084</v>
      </c>
      <c r="U42" s="26"/>
    </row>
    <row r="43" s="19" customFormat="1">
      <c r="B43" s="23" t="s">
        <v>2085</v>
      </c>
      <c r="U43" s="26"/>
    </row>
    <row r="44" s="19" customFormat="1">
      <c r="B44" s="23" t="s">
        <v>2235</v>
      </c>
      <c r="U44" s="26"/>
    </row>
    <row r="45" s="19" customFormat="1">
      <c r="B45" s="23" t="s">
        <v>2236</v>
      </c>
      <c r="U45" s="26"/>
    </row>
    <row r="46" s="19" customFormat="1">
      <c r="B46" s="23" t="s">
        <v>2088</v>
      </c>
      <c r="U46" s="26"/>
    </row>
    <row r="47" s="19" customFormat="1">
      <c r="B47" s="23" t="s">
        <v>2089</v>
      </c>
      <c r="U47" s="26"/>
    </row>
    <row r="48" s="19" customFormat="1">
      <c r="B48" s="23" t="s">
        <v>2090</v>
      </c>
      <c r="U48" s="26"/>
    </row>
    <row r="49" s="19" customFormat="1">
      <c r="B49" s="23" t="s">
        <v>2091</v>
      </c>
      <c r="U49" s="26"/>
    </row>
    <row r="50" s="19" customFormat="1">
      <c r="B50" s="23" t="s">
        <v>2066</v>
      </c>
      <c r="U50" s="26"/>
    </row>
    <row r="51" s="19" customFormat="1">
      <c r="B51" s="23" t="s">
        <v>2092</v>
      </c>
      <c r="U51" s="26"/>
    </row>
    <row r="52" s="19" customFormat="1">
      <c r="B52" s="23" t="s">
        <v>2093</v>
      </c>
      <c r="U52" s="26"/>
    </row>
    <row r="53" s="19" customFormat="1">
      <c r="B53" s="23" t="s">
        <v>2094</v>
      </c>
      <c r="U53" s="26"/>
    </row>
    <row r="54" s="19" customFormat="1">
      <c r="B54" s="23" t="s">
        <v>2237</v>
      </c>
      <c r="U54" s="26"/>
    </row>
    <row r="55" s="19" customFormat="1">
      <c r="B55" s="23" t="s">
        <v>2238</v>
      </c>
      <c r="U55" s="26"/>
    </row>
    <row r="56" s="19" customFormat="1">
      <c r="B56" s="23" t="s">
        <v>2239</v>
      </c>
      <c r="U56" s="26"/>
    </row>
    <row r="57" s="19" customFormat="1">
      <c r="B57" s="23" t="s">
        <v>2240</v>
      </c>
      <c r="U57" s="26"/>
    </row>
    <row r="58" s="19" customFormat="1">
      <c r="B58" s="23" t="s">
        <v>2241</v>
      </c>
      <c r="U58" s="26"/>
    </row>
    <row r="59" s="19" customFormat="1">
      <c r="B59" s="23" t="s">
        <v>2091</v>
      </c>
      <c r="U59" s="26"/>
    </row>
    <row r="60" s="19" customFormat="1">
      <c r="B60" s="23" t="s">
        <v>2101</v>
      </c>
      <c r="U60" s="26"/>
    </row>
    <row r="61" s="19" customFormat="1">
      <c r="B61" s="23" t="s">
        <v>2102</v>
      </c>
      <c r="U61" s="26"/>
    </row>
    <row r="62" s="19" customFormat="1">
      <c r="B62" s="23" t="s">
        <v>2103</v>
      </c>
      <c r="U62" s="26"/>
    </row>
    <row r="63" s="19" customFormat="1">
      <c r="B63" s="23" t="s">
        <v>2104</v>
      </c>
      <c r="U63" s="26"/>
    </row>
    <row r="64" s="19" customFormat="1">
      <c r="B64" s="23" t="s">
        <v>2105</v>
      </c>
      <c r="U64" s="26"/>
    </row>
    <row r="65" s="19" customFormat="1">
      <c r="B65" s="23" t="s">
        <v>2106</v>
      </c>
      <c r="U65" s="26"/>
    </row>
    <row r="66" s="19" customFormat="1">
      <c r="B66" s="23" t="s">
        <v>2107</v>
      </c>
      <c r="U66" s="26"/>
    </row>
    <row r="67" s="19" customFormat="1">
      <c r="B67" s="23" t="s">
        <v>2108</v>
      </c>
      <c r="U67" s="26"/>
    </row>
    <row r="68" s="19" customFormat="1">
      <c r="B68" s="23" t="s">
        <v>2242</v>
      </c>
      <c r="U68" s="26"/>
    </row>
    <row r="69" s="19" customFormat="1">
      <c r="B69" s="23" t="s">
        <v>2110</v>
      </c>
      <c r="U69" s="26"/>
    </row>
    <row r="70" s="19" customFormat="1">
      <c r="B70" s="23" t="s">
        <v>2111</v>
      </c>
      <c r="U70" s="26"/>
    </row>
    <row r="71" s="19" customFormat="1">
      <c r="B71" s="23" t="s">
        <v>2113</v>
      </c>
      <c r="U71" s="26"/>
    </row>
    <row r="72" s="19" customFormat="1">
      <c r="B72" s="23" t="s">
        <v>2114</v>
      </c>
      <c r="U72" s="26"/>
    </row>
    <row r="73" s="19" customFormat="1">
      <c r="B73" s="23" t="s">
        <v>2243</v>
      </c>
      <c r="U73" s="26"/>
    </row>
    <row r="74" s="19" customFormat="1">
      <c r="B74" s="23" t="s">
        <v>2244</v>
      </c>
      <c r="U74" s="26"/>
    </row>
    <row r="75" s="19" customFormat="1">
      <c r="B75" s="23" t="s">
        <v>2245</v>
      </c>
      <c r="U75" s="26"/>
    </row>
    <row r="76" s="19" customFormat="1">
      <c r="B76" s="23" t="s">
        <v>2246</v>
      </c>
      <c r="U76" s="26"/>
    </row>
    <row r="77" s="19" customFormat="1">
      <c r="B77" s="23" t="s">
        <v>2247</v>
      </c>
      <c r="U77" s="26"/>
    </row>
    <row r="78" s="19" customFormat="1">
      <c r="B78" s="23" t="s">
        <v>2248</v>
      </c>
      <c r="U78" s="26"/>
    </row>
    <row r="79" s="19" customFormat="1">
      <c r="B79" s="23" t="s">
        <v>2249</v>
      </c>
      <c r="U79" s="26"/>
    </row>
    <row r="80" s="19" customFormat="1">
      <c r="B80" s="23" t="s">
        <v>2250</v>
      </c>
      <c r="U80" s="26"/>
    </row>
    <row r="81" s="19" customFormat="1">
      <c r="B81" s="23" t="s">
        <v>2251</v>
      </c>
      <c r="U81" s="26"/>
    </row>
    <row r="82" s="19" customFormat="1">
      <c r="B82" s="23" t="s">
        <v>2252</v>
      </c>
      <c r="U82" s="26"/>
    </row>
    <row r="83" s="19" customFormat="1">
      <c r="B83" s="23" t="s">
        <v>2253</v>
      </c>
      <c r="U83" s="26"/>
    </row>
    <row r="84" s="19" customFormat="1">
      <c r="B84" s="23" t="s">
        <v>2129</v>
      </c>
      <c r="U84" s="26"/>
    </row>
    <row r="85" s="19" customFormat="1">
      <c r="B85" s="23" t="s">
        <v>2066</v>
      </c>
      <c r="U85" s="26"/>
    </row>
    <row r="86" s="19" customFormat="1">
      <c r="B86" s="23" t="s">
        <v>2254</v>
      </c>
      <c r="U86" s="26"/>
    </row>
    <row r="87" s="19" customFormat="1">
      <c r="B87" s="23" t="s">
        <v>2255</v>
      </c>
      <c r="U87" s="26"/>
    </row>
    <row r="88" s="19" customFormat="1">
      <c r="B88" s="23" t="s">
        <v>2066</v>
      </c>
      <c r="U88" s="26"/>
    </row>
    <row r="89" s="19" customFormat="1">
      <c r="B89" s="23" t="s">
        <v>2130</v>
      </c>
      <c r="U89" s="26"/>
    </row>
    <row r="90" s="19" customFormat="1">
      <c r="B90" s="23" t="s">
        <v>2131</v>
      </c>
      <c r="U90" s="26"/>
    </row>
    <row r="91" s="19" customFormat="1">
      <c r="B91" s="23" t="s">
        <v>2132</v>
      </c>
      <c r="U91" s="26"/>
    </row>
    <row r="92" s="19" customFormat="1">
      <c r="B92" s="23" t="s">
        <v>2133</v>
      </c>
      <c r="U92" s="26"/>
    </row>
    <row r="93" s="19" customFormat="1">
      <c r="B93" s="23" t="s">
        <v>2134</v>
      </c>
      <c r="U93" s="26"/>
    </row>
    <row r="94" s="19" customFormat="1">
      <c r="B94" s="23" t="s">
        <v>2135</v>
      </c>
      <c r="U94" s="26"/>
    </row>
    <row r="95" s="19" customFormat="1">
      <c r="B95" s="23" t="s">
        <v>2256</v>
      </c>
      <c r="U95" s="26"/>
    </row>
    <row r="96" s="19" customFormat="1">
      <c r="B96" s="23" t="s">
        <v>2257</v>
      </c>
      <c r="U96" s="26"/>
    </row>
    <row r="97" s="19" customFormat="1">
      <c r="B97" s="23" t="s">
        <v>2258</v>
      </c>
      <c r="U97" s="26"/>
    </row>
    <row r="98" s="19" customFormat="1">
      <c r="B98" s="23" t="s">
        <v>2259</v>
      </c>
      <c r="U98" s="26"/>
    </row>
    <row r="99" s="19" customFormat="1">
      <c r="B99" s="23" t="s">
        <v>2142</v>
      </c>
      <c r="U99" s="26"/>
    </row>
    <row r="100" s="19" customFormat="1">
      <c r="B100" s="23" t="s">
        <v>2143</v>
      </c>
      <c r="U100" s="26"/>
    </row>
    <row r="101" s="19" customFormat="1">
      <c r="B101" s="23" t="s">
        <v>2144</v>
      </c>
      <c r="U101" s="26"/>
    </row>
    <row r="102" s="19" customFormat="1">
      <c r="B102" s="23" t="s">
        <v>2260</v>
      </c>
      <c r="U102" s="26"/>
    </row>
    <row r="103" s="19" customFormat="1">
      <c r="B103" s="23" t="s">
        <v>2146</v>
      </c>
      <c r="U103" s="26"/>
    </row>
    <row r="104" s="19" customFormat="1">
      <c r="B104" s="23" t="s">
        <v>2147</v>
      </c>
      <c r="U104" s="26"/>
    </row>
    <row r="105" s="19" customFormat="1">
      <c r="B105" s="23" t="s">
        <v>2261</v>
      </c>
      <c r="U105" s="26"/>
    </row>
    <row r="106" s="19" customFormat="1">
      <c r="B106" s="23" t="s">
        <v>2262</v>
      </c>
      <c r="U106" s="26"/>
    </row>
    <row r="107" s="19" customFormat="1">
      <c r="B107" s="23" t="s">
        <v>2263</v>
      </c>
      <c r="U107" s="26"/>
    </row>
    <row r="108" s="19" customFormat="1">
      <c r="B108" s="23" t="s">
        <v>2154</v>
      </c>
      <c r="U108" s="26"/>
    </row>
    <row r="109" s="19" customFormat="1">
      <c r="B109" s="23" t="s">
        <v>2133</v>
      </c>
      <c r="U109" s="26"/>
    </row>
    <row r="110" s="19" customFormat="1">
      <c r="B110" s="23" t="s">
        <v>2134</v>
      </c>
      <c r="U110" s="26"/>
    </row>
    <row r="111" s="19" customFormat="1">
      <c r="B111" s="23" t="s">
        <v>2264</v>
      </c>
      <c r="U111" s="26"/>
    </row>
    <row r="112" s="19" customFormat="1">
      <c r="B112" s="23" t="s">
        <v>2265</v>
      </c>
      <c r="U112" s="26"/>
    </row>
    <row r="113" s="19" customFormat="1">
      <c r="B113" s="23" t="s">
        <v>2266</v>
      </c>
      <c r="U113" s="26"/>
    </row>
    <row r="114" s="19" customFormat="1">
      <c r="B114" s="23" t="s">
        <v>2267</v>
      </c>
      <c r="U114" s="26"/>
    </row>
    <row r="115" s="19" customFormat="1">
      <c r="B115" s="23" t="s">
        <v>2268</v>
      </c>
      <c r="U115" s="26"/>
    </row>
    <row r="116" s="19" customFormat="1">
      <c r="B116" s="23" t="s">
        <v>2269</v>
      </c>
      <c r="U116" s="26"/>
    </row>
    <row r="117" s="19" customFormat="1">
      <c r="B117" s="23" t="s">
        <v>2142</v>
      </c>
      <c r="U117" s="26"/>
    </row>
    <row r="118" s="19" customFormat="1">
      <c r="B118" s="23" t="s">
        <v>2270</v>
      </c>
      <c r="U118" s="26"/>
    </row>
    <row r="119" s="19" customFormat="1">
      <c r="B119" s="23" t="s">
        <v>2144</v>
      </c>
      <c r="U119" s="26"/>
    </row>
    <row r="120" s="19" customFormat="1">
      <c r="B120" s="23" t="s">
        <v>2260</v>
      </c>
      <c r="U120" s="26"/>
    </row>
    <row r="121" s="19" customFormat="1">
      <c r="B121" s="23" t="s">
        <v>2146</v>
      </c>
      <c r="U121" s="26"/>
    </row>
    <row r="122" s="19" customFormat="1">
      <c r="B122" s="23" t="s">
        <v>2147</v>
      </c>
      <c r="U122" s="26"/>
    </row>
    <row r="123" s="19" customFormat="1">
      <c r="B123" s="23" t="s">
        <v>2261</v>
      </c>
      <c r="U123" s="26"/>
    </row>
    <row r="124" s="19" customFormat="1">
      <c r="B124" s="23" t="s">
        <v>2271</v>
      </c>
      <c r="U124" s="26"/>
    </row>
    <row r="125" s="19" customFormat="1">
      <c r="B125" s="23" t="s">
        <v>2272</v>
      </c>
      <c r="U125" s="26"/>
    </row>
    <row r="126" s="19" customFormat="1">
      <c r="B126" s="23" t="s">
        <v>2154</v>
      </c>
      <c r="U126" s="26"/>
    </row>
    <row r="127" s="19" customFormat="1">
      <c r="B127" s="23" t="s">
        <v>2133</v>
      </c>
      <c r="U127" s="26"/>
    </row>
    <row r="128" s="19" customFormat="1">
      <c r="B128" s="23" t="s">
        <v>2273</v>
      </c>
      <c r="U128" s="26"/>
    </row>
    <row r="129" s="19" customFormat="1">
      <c r="B129" s="23" t="s">
        <v>2274</v>
      </c>
      <c r="U129" s="26"/>
    </row>
    <row r="130" s="19" customFormat="1">
      <c r="B130" s="23" t="s">
        <v>2159</v>
      </c>
      <c r="U130" s="26"/>
    </row>
    <row r="131" s="19" customFormat="1">
      <c r="B131" s="23" t="s">
        <v>2160</v>
      </c>
      <c r="U131" s="26"/>
    </row>
    <row r="132" s="19" customFormat="1">
      <c r="B132" s="23" t="s">
        <v>2066</v>
      </c>
      <c r="U132" s="26"/>
    </row>
    <row r="133" s="19" customFormat="1">
      <c r="B133" s="23" t="s">
        <v>2275</v>
      </c>
      <c r="U133" s="26"/>
    </row>
    <row r="134" s="19" customFormat="1">
      <c r="B134" s="23" t="s">
        <v>2276</v>
      </c>
      <c r="U134" s="26"/>
    </row>
    <row r="135" s="19" customFormat="1">
      <c r="B135" s="23" t="s">
        <v>2277</v>
      </c>
      <c r="U135" s="26"/>
    </row>
    <row r="136" s="19" customFormat="1">
      <c r="B136" s="23" t="s">
        <v>2278</v>
      </c>
      <c r="U136" s="26"/>
    </row>
    <row r="137" s="19" customFormat="1">
      <c r="B137" s="23" t="s">
        <v>2279</v>
      </c>
      <c r="U137" s="26"/>
    </row>
    <row r="138" s="19" customFormat="1">
      <c r="B138" s="23" t="s">
        <v>2280</v>
      </c>
      <c r="U138" s="26"/>
    </row>
    <row r="139" s="19" customFormat="1">
      <c r="B139" s="23" t="s">
        <v>2281</v>
      </c>
      <c r="U139" s="26"/>
    </row>
    <row r="140" s="19" customFormat="1">
      <c r="B140" s="23" t="s">
        <v>2282</v>
      </c>
      <c r="U140" s="26"/>
    </row>
    <row r="141" s="19" customFormat="1">
      <c r="B141" s="23" t="s">
        <v>2283</v>
      </c>
      <c r="U141" s="26"/>
    </row>
    <row r="142" s="19" customFormat="1">
      <c r="B142" s="23" t="s">
        <v>2284</v>
      </c>
      <c r="U142" s="26"/>
    </row>
    <row r="143" s="19" customFormat="1">
      <c r="B143" s="23" t="s">
        <v>2285</v>
      </c>
      <c r="U143" s="26"/>
    </row>
    <row r="144" s="19" customFormat="1">
      <c r="B144" s="23" t="s">
        <v>2154</v>
      </c>
      <c r="U144" s="26"/>
    </row>
    <row r="145" s="19" customFormat="1">
      <c r="B145" s="23" t="s">
        <v>2286</v>
      </c>
      <c r="U145" s="26"/>
    </row>
    <row r="146" s="19" customFormat="1">
      <c r="B146" s="23" t="s">
        <v>2287</v>
      </c>
      <c r="U146" s="26"/>
    </row>
    <row r="147" s="19" customFormat="1">
      <c r="B147" s="23" t="s">
        <v>2288</v>
      </c>
      <c r="U147" s="26"/>
    </row>
    <row r="148" s="19" customFormat="1">
      <c r="B148" s="23" t="s">
        <v>2159</v>
      </c>
      <c r="U148" s="26"/>
    </row>
    <row r="149" s="19" customFormat="1">
      <c r="B149" s="23" t="s">
        <v>2189</v>
      </c>
      <c r="U149" s="26"/>
    </row>
    <row r="150" s="19" customFormat="1">
      <c r="B150" s="23" t="s">
        <v>2289</v>
      </c>
      <c r="U150" s="26"/>
    </row>
    <row r="151" s="19" customFormat="1">
      <c r="B151" s="23" t="s">
        <v>2290</v>
      </c>
      <c r="U151" s="26"/>
    </row>
    <row r="152" s="19" customFormat="1">
      <c r="B152" s="23" t="s">
        <v>2066</v>
      </c>
      <c r="U152" s="26"/>
    </row>
    <row r="153" s="19" customFormat="1">
      <c r="B153" s="23" t="s">
        <v>2170</v>
      </c>
      <c r="U153" s="26"/>
    </row>
    <row r="154" s="19" customFormat="1">
      <c r="B154" s="23" t="s">
        <v>2093</v>
      </c>
      <c r="U154" s="26"/>
    </row>
    <row r="155" s="19" customFormat="1">
      <c r="B155" s="23" t="s">
        <v>2171</v>
      </c>
      <c r="U155" s="26"/>
    </row>
    <row r="156" s="19" customFormat="1">
      <c r="B156" s="23" t="s">
        <v>2291</v>
      </c>
      <c r="U156" s="26"/>
    </row>
    <row r="157" s="19" customFormat="1">
      <c r="B157" s="23" t="s">
        <v>2091</v>
      </c>
      <c r="U157" s="26"/>
    </row>
    <row r="158" s="19" customFormat="1">
      <c r="B158" s="23" t="s">
        <v>2101</v>
      </c>
      <c r="U158" s="26"/>
    </row>
    <row r="159" s="19" customFormat="1">
      <c r="B159" s="23" t="s">
        <v>2173</v>
      </c>
      <c r="U159" s="26"/>
    </row>
    <row r="160" s="19" customFormat="1">
      <c r="B160" s="23" t="s">
        <v>2093</v>
      </c>
      <c r="U160" s="26"/>
    </row>
    <row r="161" s="19" customFormat="1">
      <c r="B161" s="23" t="s">
        <v>2292</v>
      </c>
      <c r="U161" s="26"/>
    </row>
    <row r="162" s="19" customFormat="1">
      <c r="B162" s="23" t="s">
        <v>2191</v>
      </c>
      <c r="U162" s="26"/>
    </row>
    <row r="163" s="19" customFormat="1">
      <c r="B163" s="23" t="s">
        <v>2176</v>
      </c>
      <c r="U163" s="26"/>
    </row>
    <row r="164" s="19" customFormat="1">
      <c r="B164" s="23" t="s">
        <v>2293</v>
      </c>
      <c r="U164" s="26"/>
    </row>
    <row r="165" s="19" customFormat="1">
      <c r="B165" s="23" t="s">
        <v>2294</v>
      </c>
      <c r="U165" s="26"/>
    </row>
    <row r="166" s="19" customFormat="1">
      <c r="B166" s="23" t="s">
        <v>2295</v>
      </c>
      <c r="U166" s="26"/>
    </row>
    <row r="167" s="19" customFormat="1">
      <c r="B167" s="23" t="s">
        <v>2180</v>
      </c>
      <c r="U167" s="26"/>
    </row>
    <row r="168" s="19" customFormat="1">
      <c r="B168" s="23" t="s">
        <v>2296</v>
      </c>
      <c r="U168" s="26"/>
    </row>
    <row r="169" s="19" customFormat="1">
      <c r="B169" s="23" t="s">
        <v>2297</v>
      </c>
      <c r="U169" s="26"/>
    </row>
    <row r="170" s="19" customFormat="1">
      <c r="B170" s="23" t="s">
        <v>2298</v>
      </c>
      <c r="U170" s="26"/>
    </row>
    <row r="171" s="19" customFormat="1">
      <c r="B171" s="23" t="s">
        <v>2184</v>
      </c>
      <c r="U171" s="26"/>
    </row>
    <row r="172" s="19" customFormat="1">
      <c r="B172" s="23" t="s">
        <v>2299</v>
      </c>
      <c r="U172" s="26"/>
    </row>
    <row r="173" s="19" customFormat="1">
      <c r="B173" s="23" t="s">
        <v>2300</v>
      </c>
      <c r="U173" s="26"/>
    </row>
    <row r="174" s="19" customFormat="1">
      <c r="B174" s="23" t="s">
        <v>2301</v>
      </c>
      <c r="U174" s="26"/>
    </row>
    <row r="175" s="19" customFormat="1">
      <c r="B175" s="23" t="s">
        <v>2188</v>
      </c>
      <c r="U175" s="26"/>
    </row>
    <row r="176" s="19" customFormat="1">
      <c r="B176" s="23" t="s">
        <v>2189</v>
      </c>
      <c r="U176" s="26"/>
    </row>
    <row r="177" s="19" customFormat="1">
      <c r="B177" s="23" t="s">
        <v>2093</v>
      </c>
      <c r="U177" s="26"/>
    </row>
    <row r="178" s="19" customFormat="1">
      <c r="B178" s="23" t="s">
        <v>2292</v>
      </c>
      <c r="U178" s="26"/>
    </row>
    <row r="179" s="19" customFormat="1">
      <c r="B179" s="23" t="s">
        <v>2211</v>
      </c>
      <c r="U179" s="26"/>
    </row>
    <row r="180" s="19" customFormat="1">
      <c r="B180" s="23" t="s">
        <v>2176</v>
      </c>
      <c r="U180" s="26"/>
    </row>
    <row r="181" s="19" customFormat="1">
      <c r="B181" s="23" t="s">
        <v>2177</v>
      </c>
      <c r="U181" s="26"/>
    </row>
    <row r="182" s="19" customFormat="1">
      <c r="B182" s="23" t="s">
        <v>2294</v>
      </c>
      <c r="U182" s="26"/>
    </row>
    <row r="183" s="19" customFormat="1">
      <c r="B183" s="23" t="s">
        <v>2295</v>
      </c>
      <c r="U183" s="26"/>
    </row>
    <row r="184" s="19" customFormat="1">
      <c r="B184" s="23" t="s">
        <v>2180</v>
      </c>
      <c r="U184" s="26"/>
    </row>
    <row r="185" s="19" customFormat="1">
      <c r="B185" s="23" t="s">
        <v>2296</v>
      </c>
      <c r="U185" s="26"/>
    </row>
    <row r="186" s="19" customFormat="1">
      <c r="B186" s="23" t="s">
        <v>2297</v>
      </c>
      <c r="U186" s="26"/>
    </row>
    <row r="187" s="19" customFormat="1">
      <c r="B187" s="23" t="s">
        <v>2302</v>
      </c>
      <c r="U187" s="26"/>
    </row>
    <row r="188" s="19" customFormat="1">
      <c r="B188" s="23" t="s">
        <v>2303</v>
      </c>
      <c r="U188" s="26"/>
    </row>
    <row r="189" s="19" customFormat="1">
      <c r="B189" s="23" t="s">
        <v>2299</v>
      </c>
      <c r="U189" s="26"/>
    </row>
    <row r="190" s="19" customFormat="1">
      <c r="B190" s="23" t="s">
        <v>2300</v>
      </c>
      <c r="U190" s="26"/>
    </row>
    <row r="191" s="19" customFormat="1">
      <c r="B191" s="23" t="s">
        <v>2301</v>
      </c>
      <c r="U191" s="26"/>
    </row>
    <row r="192" s="19" customFormat="1">
      <c r="B192" s="23" t="s">
        <v>2304</v>
      </c>
      <c r="U192" s="26"/>
    </row>
    <row r="193" s="19" customFormat="1">
      <c r="B193" s="23" t="s">
        <v>2189</v>
      </c>
      <c r="U193" s="26"/>
    </row>
    <row r="194" s="19" customFormat="1">
      <c r="B194" s="23" t="s">
        <v>2093</v>
      </c>
      <c r="U194" s="26"/>
    </row>
    <row r="195" s="19" customFormat="1">
      <c r="B195" s="23" t="s">
        <v>2292</v>
      </c>
      <c r="U195" s="26"/>
    </row>
    <row r="196" s="19" customFormat="1">
      <c r="B196" s="23" t="s">
        <v>2175</v>
      </c>
      <c r="U196" s="26"/>
    </row>
    <row r="197" s="19" customFormat="1">
      <c r="B197" s="23" t="s">
        <v>2176</v>
      </c>
      <c r="U197" s="26"/>
    </row>
    <row r="198" s="19" customFormat="1">
      <c r="B198" s="23" t="s">
        <v>2177</v>
      </c>
      <c r="U198" s="26"/>
    </row>
    <row r="199" s="19" customFormat="1">
      <c r="B199" s="23" t="s">
        <v>2294</v>
      </c>
      <c r="U199" s="26"/>
    </row>
    <row r="200" s="19" customFormat="1">
      <c r="B200" s="23" t="s">
        <v>2295</v>
      </c>
      <c r="U200" s="26"/>
    </row>
    <row r="201" s="19" customFormat="1">
      <c r="B201" s="23" t="s">
        <v>2180</v>
      </c>
      <c r="U201" s="26"/>
    </row>
    <row r="202" s="19" customFormat="1">
      <c r="B202" s="23" t="s">
        <v>2296</v>
      </c>
      <c r="U202" s="26"/>
    </row>
    <row r="203" s="19" customFormat="1">
      <c r="B203" s="23" t="s">
        <v>2297</v>
      </c>
      <c r="U203" s="26"/>
    </row>
    <row r="204" s="19" customFormat="1">
      <c r="B204" s="23" t="s">
        <v>2302</v>
      </c>
      <c r="U204" s="26"/>
    </row>
    <row r="205" s="19" customFormat="1">
      <c r="B205" s="23" t="s">
        <v>2184</v>
      </c>
      <c r="U205" s="26"/>
    </row>
    <row r="206" s="19" customFormat="1">
      <c r="B206" s="23" t="s">
        <v>2299</v>
      </c>
      <c r="U206" s="26"/>
    </row>
    <row r="207" s="19" customFormat="1">
      <c r="B207" s="23" t="s">
        <v>2300</v>
      </c>
      <c r="U207" s="26"/>
    </row>
    <row r="208" s="19" customFormat="1">
      <c r="B208" s="23" t="s">
        <v>2305</v>
      </c>
      <c r="U208" s="26"/>
    </row>
    <row r="209" s="19" customFormat="1">
      <c r="B209" s="23" t="s">
        <v>2188</v>
      </c>
      <c r="U209" s="26"/>
    </row>
    <row r="210" s="19" customFormat="1">
      <c r="B210" s="23" t="s">
        <v>2189</v>
      </c>
      <c r="U210" s="26"/>
    </row>
    <row r="211" s="19" customFormat="1">
      <c r="B211" s="23" t="s">
        <v>2093</v>
      </c>
      <c r="U211" s="26"/>
    </row>
    <row r="212" s="19" customFormat="1">
      <c r="B212" s="23" t="s">
        <v>2306</v>
      </c>
      <c r="U212" s="26"/>
    </row>
    <row r="213" s="19" customFormat="1">
      <c r="B213" s="23" t="s">
        <v>2191</v>
      </c>
      <c r="U213" s="26"/>
    </row>
    <row r="214" s="19" customFormat="1">
      <c r="B214" s="23" t="s">
        <v>2176</v>
      </c>
      <c r="U214" s="26"/>
    </row>
    <row r="215" s="19" customFormat="1">
      <c r="B215" s="23" t="s">
        <v>2293</v>
      </c>
      <c r="U215" s="26"/>
    </row>
    <row r="216" s="19" customFormat="1">
      <c r="B216" s="23" t="s">
        <v>2294</v>
      </c>
      <c r="U216" s="26"/>
    </row>
    <row r="217" s="19" customFormat="1">
      <c r="B217" s="23" t="s">
        <v>2295</v>
      </c>
      <c r="U217" s="26"/>
    </row>
    <row r="218" s="19" customFormat="1">
      <c r="B218" s="23" t="s">
        <v>2180</v>
      </c>
      <c r="U218" s="26"/>
    </row>
    <row r="219" s="19" customFormat="1">
      <c r="B219" s="23" t="s">
        <v>2296</v>
      </c>
      <c r="U219" s="26"/>
    </row>
    <row r="220" s="19" customFormat="1">
      <c r="B220" s="23" t="s">
        <v>2297</v>
      </c>
      <c r="U220" s="26"/>
    </row>
    <row r="221" s="19" customFormat="1">
      <c r="B221" s="23" t="s">
        <v>2298</v>
      </c>
      <c r="U221" s="26"/>
    </row>
    <row r="222" s="19" customFormat="1">
      <c r="B222" s="23" t="s">
        <v>2184</v>
      </c>
      <c r="U222" s="26"/>
    </row>
    <row r="223" s="19" customFormat="1">
      <c r="B223" s="23" t="s">
        <v>2299</v>
      </c>
      <c r="U223" s="26"/>
    </row>
    <row r="224" s="19" customFormat="1">
      <c r="B224" s="23" t="s">
        <v>2300</v>
      </c>
      <c r="U224" s="26"/>
    </row>
    <row r="225" s="19" customFormat="1">
      <c r="B225" s="23" t="s">
        <v>2305</v>
      </c>
      <c r="U225" s="26"/>
    </row>
    <row r="226" s="19" customFormat="1">
      <c r="B226" s="23" t="s">
        <v>2304</v>
      </c>
      <c r="U226" s="26"/>
    </row>
    <row r="227" s="19" customFormat="1">
      <c r="B227" s="23" t="s">
        <v>2189</v>
      </c>
      <c r="U227" s="26"/>
    </row>
    <row r="228" s="19" customFormat="1">
      <c r="B228" s="23" t="s">
        <v>2093</v>
      </c>
      <c r="U228" s="26"/>
    </row>
    <row r="229" s="19" customFormat="1">
      <c r="B229" s="23" t="s">
        <v>2306</v>
      </c>
      <c r="U229" s="26"/>
    </row>
    <row r="230" s="19" customFormat="1">
      <c r="B230" s="23" t="s">
        <v>2211</v>
      </c>
      <c r="U230" s="26"/>
    </row>
    <row r="231" s="19" customFormat="1">
      <c r="B231" s="23" t="s">
        <v>2307</v>
      </c>
      <c r="U231" s="26"/>
    </row>
    <row r="232" s="19" customFormat="1">
      <c r="B232" s="23" t="s">
        <v>2293</v>
      </c>
      <c r="U232" s="26"/>
    </row>
    <row r="233" s="19" customFormat="1">
      <c r="B233" s="23" t="s">
        <v>2308</v>
      </c>
      <c r="U233" s="26"/>
    </row>
    <row r="234" s="19" customFormat="1">
      <c r="B234" s="23" t="s">
        <v>2179</v>
      </c>
      <c r="U234" s="26"/>
    </row>
    <row r="235" s="19" customFormat="1">
      <c r="B235" s="23" t="s">
        <v>2180</v>
      </c>
      <c r="U235" s="26"/>
    </row>
    <row r="236" s="19" customFormat="1">
      <c r="B236" s="23" t="s">
        <v>2181</v>
      </c>
      <c r="U236" s="26"/>
    </row>
    <row r="237" s="19" customFormat="1">
      <c r="B237" s="23" t="s">
        <v>2182</v>
      </c>
      <c r="U237" s="26"/>
    </row>
    <row r="238" s="19" customFormat="1">
      <c r="B238" s="23" t="s">
        <v>2309</v>
      </c>
      <c r="U238" s="26"/>
    </row>
    <row r="239" s="19" customFormat="1">
      <c r="B239" s="23" t="s">
        <v>2310</v>
      </c>
      <c r="U239" s="26"/>
    </row>
    <row r="240" s="19" customFormat="1">
      <c r="B240" s="23" t="s">
        <v>2311</v>
      </c>
      <c r="U240" s="26"/>
    </row>
    <row r="241" s="19" customFormat="1">
      <c r="B241" s="23" t="s">
        <v>2300</v>
      </c>
      <c r="U241" s="26"/>
    </row>
    <row r="242" s="19" customFormat="1">
      <c r="B242" s="23" t="s">
        <v>2301</v>
      </c>
      <c r="U242" s="26"/>
    </row>
    <row r="243" s="19" customFormat="1">
      <c r="B243" s="23" t="s">
        <v>2188</v>
      </c>
      <c r="U243" s="26"/>
    </row>
    <row r="244" s="19" customFormat="1">
      <c r="B244" s="23" t="s">
        <v>2189</v>
      </c>
      <c r="U244" s="26"/>
    </row>
    <row r="245" s="19" customFormat="1">
      <c r="B245" s="23" t="s">
        <v>2093</v>
      </c>
      <c r="U245" s="26"/>
    </row>
    <row r="246" s="19" customFormat="1">
      <c r="B246" s="23" t="s">
        <v>2306</v>
      </c>
      <c r="U246" s="26"/>
    </row>
    <row r="247" s="19" customFormat="1">
      <c r="B247" s="23" t="s">
        <v>2175</v>
      </c>
      <c r="U247" s="26"/>
    </row>
    <row r="248" s="19" customFormat="1">
      <c r="B248" s="23" t="s">
        <v>2307</v>
      </c>
      <c r="U248" s="26"/>
    </row>
    <row r="249" s="19" customFormat="1">
      <c r="B249" s="23" t="s">
        <v>2293</v>
      </c>
      <c r="U249" s="26"/>
    </row>
    <row r="250" s="19" customFormat="1">
      <c r="B250" s="23" t="s">
        <v>2308</v>
      </c>
      <c r="U250" s="26"/>
    </row>
    <row r="251" s="19" customFormat="1">
      <c r="B251" s="23" t="s">
        <v>2179</v>
      </c>
      <c r="U251" s="26"/>
    </row>
    <row r="252" s="19" customFormat="1">
      <c r="B252" s="23" t="s">
        <v>2180</v>
      </c>
      <c r="U252" s="26"/>
    </row>
    <row r="253" s="19" customFormat="1">
      <c r="B253" s="23" t="s">
        <v>2181</v>
      </c>
      <c r="U253" s="26"/>
    </row>
    <row r="254" s="19" customFormat="1">
      <c r="B254" s="23" t="s">
        <v>2182</v>
      </c>
      <c r="U254" s="26"/>
    </row>
    <row r="255" s="19" customFormat="1">
      <c r="B255" s="23" t="s">
        <v>2309</v>
      </c>
      <c r="U255" s="26"/>
    </row>
    <row r="256" s="19" customFormat="1">
      <c r="B256" s="23" t="s">
        <v>2312</v>
      </c>
      <c r="U256" s="26"/>
    </row>
    <row r="257" s="19" customFormat="1">
      <c r="B257" s="23" t="s">
        <v>2311</v>
      </c>
      <c r="U257" s="26"/>
    </row>
    <row r="258" s="19" customFormat="1">
      <c r="B258" s="23" t="s">
        <v>2300</v>
      </c>
      <c r="U258" s="26"/>
    </row>
    <row r="259" s="19" customFormat="1">
      <c r="B259" s="23" t="s">
        <v>2305</v>
      </c>
      <c r="U259" s="26"/>
    </row>
    <row r="260" s="19" customFormat="1">
      <c r="B260" s="23" t="s">
        <v>2188</v>
      </c>
      <c r="U260" s="26"/>
    </row>
    <row r="261" s="19" customFormat="1">
      <c r="B261" s="23" t="s">
        <v>2091</v>
      </c>
      <c r="U261" s="26"/>
    </row>
    <row r="262" s="19" customFormat="1">
      <c r="B262" s="23" t="s">
        <v>2101</v>
      </c>
      <c r="U262" s="26"/>
    </row>
    <row r="263" s="19" customFormat="1">
      <c r="B263" s="23" t="s">
        <v>2203</v>
      </c>
      <c r="U263" s="26"/>
    </row>
    <row r="264" s="19" customFormat="1">
      <c r="B264" s="23" t="s">
        <v>2093</v>
      </c>
      <c r="U264" s="26"/>
    </row>
    <row r="265" s="19" customFormat="1">
      <c r="B265" s="23" t="s">
        <v>2313</v>
      </c>
      <c r="U265" s="26"/>
    </row>
    <row r="266" s="19" customFormat="1">
      <c r="B266" s="23" t="s">
        <v>2314</v>
      </c>
      <c r="U266" s="26"/>
    </row>
    <row r="267" s="19" customFormat="1">
      <c r="B267" s="23" t="s">
        <v>2189</v>
      </c>
      <c r="U267" s="26"/>
    </row>
    <row r="268" s="19" customFormat="1">
      <c r="B268" s="23" t="s">
        <v>2093</v>
      </c>
      <c r="U268" s="26"/>
    </row>
    <row r="269" s="19" customFormat="1">
      <c r="B269" s="23" t="s">
        <v>2315</v>
      </c>
      <c r="U269" s="26"/>
    </row>
    <row r="270" s="19" customFormat="1">
      <c r="B270" s="23" t="s">
        <v>2316</v>
      </c>
      <c r="U270" s="26"/>
    </row>
    <row r="271" s="19" customFormat="1">
      <c r="B271" s="23" t="s">
        <v>2317</v>
      </c>
      <c r="U271" s="26"/>
    </row>
    <row r="272" s="19" customFormat="1">
      <c r="B272" s="23" t="s">
        <v>2189</v>
      </c>
      <c r="U272" s="26"/>
    </row>
    <row r="273" s="19" customFormat="1">
      <c r="B273" s="23" t="s">
        <v>2093</v>
      </c>
      <c r="U273" s="26"/>
    </row>
    <row r="274" s="19" customFormat="1">
      <c r="B274" s="23" t="s">
        <v>2318</v>
      </c>
      <c r="U274" s="26"/>
    </row>
    <row r="275" s="19" customFormat="1">
      <c r="B275" s="23" t="s">
        <v>2319</v>
      </c>
      <c r="U275" s="26"/>
    </row>
    <row r="276" s="19" customFormat="1">
      <c r="B276" s="23" t="s">
        <v>2189</v>
      </c>
      <c r="U276" s="26"/>
    </row>
    <row r="277" s="19" customFormat="1">
      <c r="B277" s="23" t="s">
        <v>2093</v>
      </c>
      <c r="U277" s="26"/>
    </row>
    <row r="278" s="19" customFormat="1">
      <c r="B278" s="23" t="s">
        <v>2320</v>
      </c>
      <c r="U278" s="26"/>
    </row>
    <row r="279" s="19" customFormat="1">
      <c r="B279" s="23" t="s">
        <v>2321</v>
      </c>
      <c r="U279" s="26"/>
    </row>
    <row r="280" s="19" customFormat="1">
      <c r="B280" s="23" t="s">
        <v>2322</v>
      </c>
      <c r="U280" s="26"/>
    </row>
    <row r="281" s="19" customFormat="1">
      <c r="B281" s="23" t="s">
        <v>2189</v>
      </c>
      <c r="U281" s="26"/>
    </row>
    <row r="282" s="19" customFormat="1">
      <c r="B282" s="23" t="s">
        <v>2093</v>
      </c>
      <c r="U282" s="26"/>
    </row>
    <row r="283" s="19" customFormat="1">
      <c r="B283" s="23" t="s">
        <v>2323</v>
      </c>
      <c r="U283" s="26"/>
    </row>
    <row r="284" s="19" customFormat="1">
      <c r="B284" s="23" t="s">
        <v>2324</v>
      </c>
      <c r="U284" s="26"/>
    </row>
    <row r="285" s="19" customFormat="1">
      <c r="B285" s="23" t="s">
        <v>2325</v>
      </c>
      <c r="U285" s="26"/>
    </row>
    <row r="286" s="19" customFormat="1">
      <c r="B286" s="23" t="s">
        <v>2091</v>
      </c>
      <c r="U286" s="26"/>
    </row>
    <row r="287" s="19" customFormat="1">
      <c r="B287" s="23" t="s">
        <v>2101</v>
      </c>
      <c r="U287" s="26"/>
    </row>
    <row r="288" s="19" customFormat="1">
      <c r="B288" s="23" t="s">
        <v>2207</v>
      </c>
      <c r="U288" s="26"/>
    </row>
    <row r="289" s="19" customFormat="1">
      <c r="B289" s="23" t="s">
        <v>2093</v>
      </c>
      <c r="U289" s="26"/>
    </row>
    <row r="290" s="19" customFormat="1">
      <c r="B290" s="23" t="s">
        <v>2208</v>
      </c>
      <c r="U290" s="26"/>
    </row>
    <row r="291" s="19" customFormat="1">
      <c r="B291" s="23" t="s">
        <v>2326</v>
      </c>
      <c r="U291" s="26"/>
    </row>
    <row r="292" s="19" customFormat="1">
      <c r="B292" s="23" t="s">
        <v>2189</v>
      </c>
      <c r="U292" s="26"/>
    </row>
    <row r="293" s="19" customFormat="1">
      <c r="B293" s="23" t="s">
        <v>2093</v>
      </c>
      <c r="U293" s="26"/>
    </row>
    <row r="294" s="19" customFormat="1">
      <c r="B294" s="23" t="s">
        <v>2327</v>
      </c>
      <c r="U294" s="26"/>
    </row>
    <row r="295" s="19" customFormat="1">
      <c r="B295" s="23" t="s">
        <v>2328</v>
      </c>
      <c r="U295" s="26"/>
    </row>
    <row r="296" s="19" customFormat="1">
      <c r="B296" s="23" t="s">
        <v>2189</v>
      </c>
      <c r="U296" s="26"/>
    </row>
    <row r="297" s="19" customFormat="1">
      <c r="B297" s="23" t="s">
        <v>2093</v>
      </c>
      <c r="U297" s="26"/>
    </row>
    <row r="298" s="19" customFormat="1">
      <c r="B298" s="23" t="s">
        <v>2327</v>
      </c>
      <c r="U298" s="26"/>
    </row>
    <row r="299" s="19" customFormat="1">
      <c r="B299" s="23" t="s">
        <v>2329</v>
      </c>
      <c r="U299" s="26"/>
    </row>
    <row r="300" s="19" customFormat="1">
      <c r="B300" s="23" t="s">
        <v>2091</v>
      </c>
      <c r="U300" s="26"/>
    </row>
    <row r="301" s="19" customFormat="1">
      <c r="B301" s="23" t="s">
        <v>2216</v>
      </c>
      <c r="U301" s="26"/>
    </row>
    <row r="302" s="19" customFormat="1">
      <c r="B302" s="23" t="s">
        <v>2330</v>
      </c>
      <c r="U302" s="26"/>
    </row>
    <row r="303" s="19" customFormat="1">
      <c r="B303" s="23" t="s">
        <v>2058</v>
      </c>
      <c r="U303" s="26"/>
    </row>
    <row r="304" s="19" customFormat="1">
      <c r="B304" s="23" t="s">
        <v>2059</v>
      </c>
      <c r="U304" s="26"/>
    </row>
    <row r="305" s="19" customFormat="1">
      <c r="B305" s="23" t="s">
        <v>2331</v>
      </c>
      <c r="U305" s="26"/>
    </row>
    <row r="306" s="19" customFormat="1">
      <c r="B306" s="23" t="s">
        <v>2332</v>
      </c>
      <c r="U306" s="26"/>
    </row>
    <row r="307" s="19" customFormat="1">
      <c r="B307" s="23" t="s">
        <v>2062</v>
      </c>
      <c r="U307" s="26"/>
    </row>
    <row r="308" s="19" customFormat="1">
      <c r="B308" s="23" t="s">
        <v>2333</v>
      </c>
      <c r="U308" s="26"/>
    </row>
    <row r="309" s="19" customFormat="1">
      <c r="B309" s="23" t="s">
        <v>2064</v>
      </c>
      <c r="U309" s="26"/>
    </row>
    <row r="310" s="19" customFormat="1">
      <c r="B310" s="23" t="s">
        <v>2065</v>
      </c>
      <c r="U310" s="26"/>
    </row>
    <row r="311" s="19" customFormat="1">
      <c r="B311" s="23" t="s">
        <v>2066</v>
      </c>
      <c r="U311" s="26"/>
    </row>
    <row r="312" s="19" customFormat="1">
      <c r="B312" s="23" t="s">
        <v>2067</v>
      </c>
      <c r="U312" s="26"/>
    </row>
    <row r="313" s="19" customFormat="1">
      <c r="B313" s="23" t="s">
        <v>2334</v>
      </c>
      <c r="U313" s="26"/>
    </row>
    <row r="314" s="19" customFormat="1">
      <c r="B314" s="23" t="s">
        <v>2335</v>
      </c>
      <c r="U314" s="26"/>
    </row>
    <row r="315" s="19" customFormat="1">
      <c r="B315" s="23" t="s">
        <v>2336</v>
      </c>
      <c r="U315" s="26"/>
    </row>
    <row r="316" s="19" customFormat="1">
      <c r="B316" s="23" t="s">
        <v>2070</v>
      </c>
      <c r="U316" s="26"/>
    </row>
    <row r="317" s="19" customFormat="1">
      <c r="B317" s="23" t="s">
        <v>2071</v>
      </c>
      <c r="U317" s="26"/>
    </row>
    <row r="318" s="19" customFormat="1">
      <c r="B318" s="23" t="s">
        <v>2337</v>
      </c>
      <c r="U318" s="26"/>
    </row>
    <row r="319" s="19" customFormat="1">
      <c r="B319" s="23" t="s">
        <v>2338</v>
      </c>
      <c r="U319" s="26"/>
    </row>
    <row r="320" s="19" customFormat="1">
      <c r="B320" s="23" t="s">
        <v>2074</v>
      </c>
      <c r="U320" s="26"/>
    </row>
    <row r="321" s="19" customFormat="1">
      <c r="B321" s="23" t="s">
        <v>2075</v>
      </c>
      <c r="U321" s="26"/>
    </row>
    <row r="322" s="19" customFormat="1">
      <c r="B322" s="23" t="s">
        <v>2231</v>
      </c>
      <c r="U322" s="26"/>
    </row>
    <row r="323" s="19" customFormat="1">
      <c r="B323" s="23" t="s">
        <v>2232</v>
      </c>
      <c r="U323" s="26"/>
    </row>
    <row r="324" s="19" customFormat="1">
      <c r="B324" s="23" t="s">
        <v>2339</v>
      </c>
      <c r="U324" s="26"/>
    </row>
    <row r="325" s="19" customFormat="1">
      <c r="B325" s="23" t="s">
        <v>2078</v>
      </c>
      <c r="U325" s="26"/>
    </row>
    <row r="326" s="19" customFormat="1">
      <c r="B326" s="23" t="s">
        <v>2079</v>
      </c>
      <c r="U326" s="26"/>
    </row>
    <row r="327" s="19" customFormat="1">
      <c r="B327" s="23" t="s">
        <v>2080</v>
      </c>
      <c r="U327" s="26"/>
    </row>
    <row r="328" s="19" customFormat="1">
      <c r="B328" s="23" t="s">
        <v>2234</v>
      </c>
      <c r="U328" s="26"/>
    </row>
    <row r="329" s="19" customFormat="1">
      <c r="B329" s="23" t="s">
        <v>2340</v>
      </c>
      <c r="U329" s="26"/>
    </row>
    <row r="330" s="19" customFormat="1">
      <c r="B330" s="23" t="s">
        <v>2083</v>
      </c>
      <c r="U330" s="26"/>
    </row>
    <row r="331" s="19" customFormat="1">
      <c r="B331" s="23" t="s">
        <v>2341</v>
      </c>
      <c r="U331" s="26"/>
    </row>
    <row r="332" s="19" customFormat="1">
      <c r="B332" s="23" t="s">
        <v>2085</v>
      </c>
      <c r="U332" s="26"/>
    </row>
    <row r="333" s="19" customFormat="1">
      <c r="B333" s="23" t="s">
        <v>2235</v>
      </c>
      <c r="U333" s="26"/>
    </row>
    <row r="334" s="19" customFormat="1">
      <c r="B334" s="23" t="s">
        <v>2087</v>
      </c>
      <c r="U334" s="26"/>
    </row>
    <row r="335" s="19" customFormat="1">
      <c r="B335" s="23" t="s">
        <v>2088</v>
      </c>
      <c r="U335" s="26"/>
    </row>
    <row r="336" s="19" customFormat="1">
      <c r="B336" s="23" t="s">
        <v>2089</v>
      </c>
      <c r="U336" s="26"/>
    </row>
    <row r="337" s="19" customFormat="1">
      <c r="B337" s="23" t="s">
        <v>2090</v>
      </c>
      <c r="U337" s="26"/>
    </row>
    <row r="338" s="19" customFormat="1">
      <c r="B338" s="23" t="s">
        <v>2091</v>
      </c>
      <c r="U338" s="26"/>
    </row>
    <row r="339" s="19" customFormat="1">
      <c r="B339" s="23" t="s">
        <v>2066</v>
      </c>
      <c r="U339" s="26"/>
    </row>
    <row r="340" s="19" customFormat="1">
      <c r="B340" s="23" t="s">
        <v>2092</v>
      </c>
      <c r="U340" s="26"/>
    </row>
    <row r="341" s="19" customFormat="1">
      <c r="B341" s="23" t="s">
        <v>2093</v>
      </c>
      <c r="U341" s="26"/>
    </row>
    <row r="342" s="19" customFormat="1">
      <c r="B342" s="23" t="s">
        <v>2342</v>
      </c>
      <c r="U342" s="26"/>
    </row>
    <row r="343" s="19" customFormat="1">
      <c r="B343" s="23" t="s">
        <v>2343</v>
      </c>
      <c r="U343" s="26"/>
    </row>
    <row r="344" s="19" customFormat="1">
      <c r="B344" s="23" t="s">
        <v>2189</v>
      </c>
      <c r="U344" s="26"/>
    </row>
    <row r="345" s="19" customFormat="1">
      <c r="B345" s="23" t="s">
        <v>2093</v>
      </c>
      <c r="U345" s="26"/>
    </row>
    <row r="346" s="19" customFormat="1">
      <c r="B346" s="23" t="s">
        <v>2094</v>
      </c>
      <c r="U346" s="26"/>
    </row>
    <row r="347" s="19" customFormat="1">
      <c r="B347" s="23" t="s">
        <v>2344</v>
      </c>
      <c r="U347" s="26"/>
    </row>
    <row r="348" s="19" customFormat="1">
      <c r="B348" s="23" t="s">
        <v>2345</v>
      </c>
      <c r="U348" s="26"/>
    </row>
    <row r="349" s="19" customFormat="1">
      <c r="B349" s="23" t="s">
        <v>2239</v>
      </c>
      <c r="U349" s="26"/>
    </row>
    <row r="350" s="19" customFormat="1">
      <c r="B350" s="23" t="s">
        <v>2346</v>
      </c>
      <c r="U350" s="26"/>
    </row>
    <row r="351" s="19" customFormat="1">
      <c r="B351" s="23" t="s">
        <v>2347</v>
      </c>
      <c r="U351" s="26"/>
    </row>
    <row r="352" s="19" customFormat="1">
      <c r="B352" s="23" t="s">
        <v>2091</v>
      </c>
      <c r="U352" s="26"/>
    </row>
    <row r="353" s="19" customFormat="1">
      <c r="B353" s="23" t="s">
        <v>2101</v>
      </c>
      <c r="U353" s="26"/>
    </row>
    <row r="354" s="19" customFormat="1">
      <c r="B354" s="23" t="s">
        <v>2102</v>
      </c>
      <c r="U354" s="26"/>
    </row>
    <row r="355" s="19" customFormat="1">
      <c r="B355" s="23" t="s">
        <v>2103</v>
      </c>
      <c r="U355" s="26"/>
    </row>
    <row r="356" s="19" customFormat="1">
      <c r="B356" s="23" t="s">
        <v>2104</v>
      </c>
      <c r="U356" s="26"/>
    </row>
    <row r="357" s="19" customFormat="1">
      <c r="B357" s="23" t="s">
        <v>2105</v>
      </c>
      <c r="U357" s="26"/>
    </row>
    <row r="358" s="19" customFormat="1">
      <c r="B358" s="23" t="s">
        <v>2348</v>
      </c>
      <c r="U358" s="26"/>
    </row>
    <row r="359" s="19" customFormat="1">
      <c r="B359" s="23" t="s">
        <v>2107</v>
      </c>
      <c r="U359" s="26"/>
    </row>
    <row r="360" s="19" customFormat="1">
      <c r="B360" s="23" t="s">
        <v>2108</v>
      </c>
      <c r="U360" s="26"/>
    </row>
    <row r="361" s="19" customFormat="1">
      <c r="B361" s="23" t="s">
        <v>2109</v>
      </c>
      <c r="U361" s="26"/>
    </row>
    <row r="362" s="19" customFormat="1">
      <c r="B362" s="23" t="s">
        <v>2349</v>
      </c>
      <c r="U362" s="26"/>
    </row>
    <row r="363" s="19" customFormat="1">
      <c r="B363" s="23" t="s">
        <v>2350</v>
      </c>
      <c r="U363" s="26"/>
    </row>
    <row r="364" s="19" customFormat="1">
      <c r="B364" s="23" t="s">
        <v>2113</v>
      </c>
      <c r="U364" s="26"/>
    </row>
    <row r="365" s="19" customFormat="1">
      <c r="B365" s="23" t="s">
        <v>2114</v>
      </c>
      <c r="U365" s="26"/>
    </row>
    <row r="366" s="19" customFormat="1">
      <c r="B366" s="23" t="s">
        <v>2243</v>
      </c>
      <c r="U366" s="26"/>
    </row>
    <row r="367" s="19" customFormat="1">
      <c r="B367" s="23" t="s">
        <v>2351</v>
      </c>
      <c r="U367" s="26"/>
    </row>
    <row r="368" s="19" customFormat="1">
      <c r="B368" s="23" t="s">
        <v>2352</v>
      </c>
      <c r="U368" s="26"/>
    </row>
    <row r="369" s="19" customFormat="1">
      <c r="B369" s="23" t="s">
        <v>2353</v>
      </c>
      <c r="U369" s="26"/>
    </row>
    <row r="370" s="19" customFormat="1">
      <c r="B370" s="23" t="s">
        <v>2354</v>
      </c>
      <c r="U370" s="26"/>
    </row>
    <row r="371" s="19" customFormat="1">
      <c r="B371" s="23" t="s">
        <v>2355</v>
      </c>
      <c r="U371" s="26"/>
    </row>
    <row r="372" s="19" customFormat="1">
      <c r="B372" s="23" t="s">
        <v>2356</v>
      </c>
      <c r="U372" s="26"/>
    </row>
    <row r="373" s="19" customFormat="1">
      <c r="B373" s="23" t="s">
        <v>2357</v>
      </c>
      <c r="U373" s="26"/>
    </row>
    <row r="374" s="19" customFormat="1">
      <c r="B374" s="23" t="s">
        <v>2358</v>
      </c>
      <c r="U374" s="26"/>
    </row>
    <row r="375" s="19" customFormat="1">
      <c r="B375" s="23" t="s">
        <v>2359</v>
      </c>
      <c r="U375" s="26"/>
    </row>
    <row r="376" s="19" customFormat="1">
      <c r="B376" s="23" t="s">
        <v>2360</v>
      </c>
      <c r="U376" s="26"/>
    </row>
    <row r="377" s="19" customFormat="1">
      <c r="B377" s="23" t="s">
        <v>2361</v>
      </c>
      <c r="U377" s="26"/>
    </row>
    <row r="378" s="19" customFormat="1">
      <c r="B378" s="23" t="s">
        <v>2066</v>
      </c>
      <c r="U378" s="26"/>
    </row>
    <row r="379" s="19" customFormat="1">
      <c r="B379" s="23" t="s">
        <v>2130</v>
      </c>
      <c r="U379" s="26"/>
    </row>
    <row r="380" s="19" customFormat="1">
      <c r="B380" s="23" t="s">
        <v>2131</v>
      </c>
      <c r="U380" s="26"/>
    </row>
    <row r="381" s="19" customFormat="1">
      <c r="B381" s="23" t="s">
        <v>2132</v>
      </c>
      <c r="U381" s="26"/>
    </row>
    <row r="382" s="19" customFormat="1">
      <c r="B382" s="23" t="s">
        <v>2133</v>
      </c>
      <c r="U382" s="26"/>
    </row>
    <row r="383" s="19" customFormat="1">
      <c r="B383" s="23" t="s">
        <v>2134</v>
      </c>
      <c r="U383" s="26"/>
    </row>
    <row r="384" s="19" customFormat="1">
      <c r="B384" s="23" t="s">
        <v>2135</v>
      </c>
      <c r="U384" s="26"/>
    </row>
    <row r="385" s="19" customFormat="1">
      <c r="B385" s="23" t="s">
        <v>2362</v>
      </c>
      <c r="U385" s="26"/>
    </row>
    <row r="386" s="19" customFormat="1">
      <c r="B386" s="23" t="s">
        <v>2363</v>
      </c>
      <c r="U386" s="26"/>
    </row>
    <row r="387" s="19" customFormat="1">
      <c r="B387" s="23" t="s">
        <v>2364</v>
      </c>
      <c r="U387" s="26"/>
    </row>
    <row r="388" s="19" customFormat="1">
      <c r="B388" s="23" t="s">
        <v>2269</v>
      </c>
      <c r="U388" s="26"/>
    </row>
    <row r="389" s="19" customFormat="1">
      <c r="B389" s="23" t="s">
        <v>2142</v>
      </c>
      <c r="U389" s="26"/>
    </row>
    <row r="390" s="19" customFormat="1">
      <c r="B390" s="23" t="s">
        <v>2270</v>
      </c>
      <c r="U390" s="26"/>
    </row>
    <row r="391" s="19" customFormat="1">
      <c r="B391" s="23" t="s">
        <v>2144</v>
      </c>
      <c r="U391" s="26"/>
    </row>
    <row r="392" s="19" customFormat="1">
      <c r="B392" s="23" t="s">
        <v>2260</v>
      </c>
      <c r="U392" s="26"/>
    </row>
    <row r="393" s="19" customFormat="1">
      <c r="B393" s="23" t="s">
        <v>2365</v>
      </c>
      <c r="U393" s="26"/>
    </row>
    <row r="394" s="19" customFormat="1">
      <c r="B394" s="23" t="s">
        <v>2147</v>
      </c>
      <c r="U394" s="26"/>
    </row>
    <row r="395" s="19" customFormat="1">
      <c r="B395" s="23" t="s">
        <v>2261</v>
      </c>
      <c r="U395" s="26"/>
    </row>
    <row r="396" s="19" customFormat="1">
      <c r="B396" s="23" t="s">
        <v>2366</v>
      </c>
      <c r="U396" s="26"/>
    </row>
    <row r="397" s="19" customFormat="1">
      <c r="B397" s="23" t="s">
        <v>2367</v>
      </c>
      <c r="U397" s="26"/>
    </row>
    <row r="398" s="19" customFormat="1">
      <c r="B398" s="23" t="s">
        <v>2154</v>
      </c>
      <c r="U398" s="26"/>
    </row>
    <row r="399" s="19" customFormat="1">
      <c r="B399" s="23" t="s">
        <v>2133</v>
      </c>
      <c r="U399" s="26"/>
    </row>
    <row r="400" s="19" customFormat="1">
      <c r="B400" s="23" t="s">
        <v>2134</v>
      </c>
      <c r="U400" s="26"/>
    </row>
    <row r="401" s="19" customFormat="1">
      <c r="B401" s="23" t="s">
        <v>2264</v>
      </c>
      <c r="U401" s="26"/>
    </row>
    <row r="402" s="19" customFormat="1">
      <c r="B402" s="23" t="s">
        <v>2265</v>
      </c>
      <c r="U402" s="26"/>
    </row>
    <row r="403" s="19" customFormat="1">
      <c r="B403" s="23" t="s">
        <v>2368</v>
      </c>
      <c r="U403" s="26"/>
    </row>
    <row r="404" s="19" customFormat="1">
      <c r="B404" s="23" t="s">
        <v>2369</v>
      </c>
      <c r="U404" s="26"/>
    </row>
    <row r="405" s="19" customFormat="1">
      <c r="B405" s="23" t="s">
        <v>2370</v>
      </c>
      <c r="U405" s="26"/>
    </row>
    <row r="406" s="19" customFormat="1">
      <c r="B406" s="23" t="s">
        <v>2269</v>
      </c>
      <c r="U406" s="26"/>
    </row>
    <row r="407" s="19" customFormat="1">
      <c r="B407" s="23" t="s">
        <v>2142</v>
      </c>
      <c r="U407" s="26"/>
    </row>
    <row r="408" s="19" customFormat="1">
      <c r="B408" s="23" t="s">
        <v>2270</v>
      </c>
      <c r="U408" s="26"/>
    </row>
    <row r="409" s="19" customFormat="1">
      <c r="B409" s="23" t="s">
        <v>2144</v>
      </c>
      <c r="U409" s="26"/>
    </row>
    <row r="410" s="19" customFormat="1">
      <c r="B410" s="23" t="s">
        <v>2260</v>
      </c>
      <c r="U410" s="26"/>
    </row>
    <row r="411" s="19" customFormat="1">
      <c r="B411" s="23" t="s">
        <v>2365</v>
      </c>
      <c r="U411" s="26"/>
    </row>
    <row r="412" s="19" customFormat="1">
      <c r="B412" s="23" t="s">
        <v>2147</v>
      </c>
      <c r="U412" s="26"/>
    </row>
    <row r="413" s="19" customFormat="1">
      <c r="B413" s="23" t="s">
        <v>2261</v>
      </c>
      <c r="U413" s="26"/>
    </row>
    <row r="414" s="19" customFormat="1">
      <c r="B414" s="23" t="s">
        <v>2366</v>
      </c>
      <c r="U414" s="26"/>
    </row>
    <row r="415" s="19" customFormat="1">
      <c r="B415" s="23" t="s">
        <v>2263</v>
      </c>
      <c r="U415" s="26"/>
    </row>
    <row r="416" s="19" customFormat="1">
      <c r="B416" s="23" t="s">
        <v>2154</v>
      </c>
      <c r="U416" s="26"/>
    </row>
    <row r="417" s="19" customFormat="1">
      <c r="B417" s="23" t="s">
        <v>2133</v>
      </c>
      <c r="U417" s="26"/>
    </row>
    <row r="418" s="19" customFormat="1">
      <c r="B418" s="23" t="s">
        <v>2134</v>
      </c>
      <c r="U418" s="26"/>
    </row>
    <row r="419" s="19" customFormat="1">
      <c r="B419" s="23" t="s">
        <v>2264</v>
      </c>
      <c r="U419" s="26"/>
    </row>
    <row r="420" s="19" customFormat="1">
      <c r="B420" s="23" t="s">
        <v>2371</v>
      </c>
      <c r="U420" s="26"/>
    </row>
    <row r="421" s="19" customFormat="1">
      <c r="B421" s="23" t="s">
        <v>2372</v>
      </c>
      <c r="U421" s="26"/>
    </row>
    <row r="422" s="19" customFormat="1">
      <c r="B422" s="23" t="s">
        <v>2373</v>
      </c>
      <c r="U422" s="26"/>
    </row>
    <row r="423" s="19" customFormat="1">
      <c r="B423" s="23" t="s">
        <v>2269</v>
      </c>
      <c r="U423" s="26"/>
    </row>
    <row r="424" s="19" customFormat="1">
      <c r="B424" s="23" t="s">
        <v>2142</v>
      </c>
      <c r="U424" s="26"/>
    </row>
    <row r="425" s="19" customFormat="1">
      <c r="B425" s="23" t="s">
        <v>2270</v>
      </c>
      <c r="U425" s="26"/>
    </row>
    <row r="426" s="19" customFormat="1">
      <c r="B426" s="23" t="s">
        <v>2144</v>
      </c>
      <c r="U426" s="26"/>
    </row>
    <row r="427" s="19" customFormat="1">
      <c r="B427" s="23" t="s">
        <v>2260</v>
      </c>
      <c r="U427" s="26"/>
    </row>
    <row r="428" s="19" customFormat="1">
      <c r="B428" s="23" t="s">
        <v>2365</v>
      </c>
      <c r="U428" s="26"/>
    </row>
    <row r="429" s="19" customFormat="1">
      <c r="B429" s="23" t="s">
        <v>2147</v>
      </c>
      <c r="U429" s="26"/>
    </row>
    <row r="430" s="19" customFormat="1">
      <c r="B430" s="23" t="s">
        <v>2261</v>
      </c>
      <c r="U430" s="26"/>
    </row>
    <row r="431" s="19" customFormat="1">
      <c r="B431" s="23" t="s">
        <v>2374</v>
      </c>
      <c r="U431" s="26"/>
    </row>
    <row r="432" s="19" customFormat="1">
      <c r="B432" s="23" t="s">
        <v>2375</v>
      </c>
      <c r="U432" s="26"/>
    </row>
    <row r="433" s="19" customFormat="1">
      <c r="B433" s="23" t="s">
        <v>2154</v>
      </c>
      <c r="U433" s="26"/>
    </row>
    <row r="434" s="19" customFormat="1">
      <c r="B434" s="23" t="s">
        <v>2133</v>
      </c>
      <c r="U434" s="26"/>
    </row>
    <row r="435" s="19" customFormat="1">
      <c r="B435" s="23" t="s">
        <v>2134</v>
      </c>
      <c r="U435" s="26"/>
    </row>
    <row r="436" s="19" customFormat="1">
      <c r="B436" s="23" t="s">
        <v>2264</v>
      </c>
      <c r="U436" s="26"/>
    </row>
    <row r="437" s="19" customFormat="1">
      <c r="B437" s="23" t="s">
        <v>2376</v>
      </c>
      <c r="U437" s="26"/>
    </row>
    <row r="438" s="19" customFormat="1">
      <c r="B438" s="23" t="s">
        <v>2377</v>
      </c>
      <c r="U438" s="26"/>
    </row>
    <row r="439" s="19" customFormat="1">
      <c r="B439" s="23" t="s">
        <v>2378</v>
      </c>
      <c r="U439" s="26"/>
    </row>
    <row r="440" s="19" customFormat="1">
      <c r="B440" s="23" t="s">
        <v>2379</v>
      </c>
      <c r="U440" s="26"/>
    </row>
    <row r="441" s="19" customFormat="1">
      <c r="B441" s="23" t="s">
        <v>2142</v>
      </c>
      <c r="U441" s="26"/>
    </row>
    <row r="442" s="19" customFormat="1">
      <c r="B442" s="23" t="s">
        <v>2270</v>
      </c>
      <c r="U442" s="26"/>
    </row>
    <row r="443" s="19" customFormat="1">
      <c r="B443" s="23" t="s">
        <v>2144</v>
      </c>
      <c r="U443" s="26"/>
    </row>
    <row r="444" s="19" customFormat="1">
      <c r="B444" s="23" t="s">
        <v>2260</v>
      </c>
      <c r="U444" s="26"/>
    </row>
    <row r="445" s="19" customFormat="1">
      <c r="B445" s="23" t="s">
        <v>2146</v>
      </c>
      <c r="U445" s="26"/>
    </row>
    <row r="446" s="19" customFormat="1">
      <c r="B446" s="23" t="s">
        <v>2147</v>
      </c>
      <c r="U446" s="26"/>
    </row>
    <row r="447" s="19" customFormat="1">
      <c r="B447" s="23" t="s">
        <v>2261</v>
      </c>
      <c r="U447" s="26"/>
    </row>
    <row r="448" s="19" customFormat="1">
      <c r="B448" s="23" t="s">
        <v>2380</v>
      </c>
      <c r="U448" s="26"/>
    </row>
    <row r="449" s="19" customFormat="1">
      <c r="B449" s="23" t="s">
        <v>2272</v>
      </c>
      <c r="U449" s="26"/>
    </row>
    <row r="450" s="19" customFormat="1">
      <c r="B450" s="23" t="s">
        <v>2154</v>
      </c>
      <c r="U450" s="26"/>
    </row>
    <row r="451" s="19" customFormat="1">
      <c r="B451" s="23" t="s">
        <v>2133</v>
      </c>
      <c r="U451" s="26"/>
    </row>
    <row r="452" s="19" customFormat="1">
      <c r="B452" s="23" t="s">
        <v>2134</v>
      </c>
      <c r="U452" s="26"/>
    </row>
    <row r="453" s="19" customFormat="1">
      <c r="B453" s="23" t="s">
        <v>2264</v>
      </c>
      <c r="U453" s="26"/>
    </row>
    <row r="454" s="19" customFormat="1">
      <c r="B454" s="23" t="s">
        <v>2381</v>
      </c>
      <c r="U454" s="26"/>
    </row>
    <row r="455" s="19" customFormat="1">
      <c r="B455" s="23" t="s">
        <v>2382</v>
      </c>
      <c r="U455" s="26"/>
    </row>
    <row r="456" s="19" customFormat="1">
      <c r="B456" s="23" t="s">
        <v>2383</v>
      </c>
      <c r="U456" s="26"/>
    </row>
    <row r="457" s="19" customFormat="1">
      <c r="B457" s="23" t="s">
        <v>2384</v>
      </c>
      <c r="U457" s="26"/>
    </row>
    <row r="458" s="19" customFormat="1">
      <c r="B458" s="23" t="s">
        <v>2269</v>
      </c>
      <c r="U458" s="26"/>
    </row>
    <row r="459" s="19" customFormat="1">
      <c r="B459" s="23" t="s">
        <v>2142</v>
      </c>
      <c r="U459" s="26"/>
    </row>
    <row r="460" s="19" customFormat="1">
      <c r="B460" s="23" t="s">
        <v>2270</v>
      </c>
      <c r="U460" s="26"/>
    </row>
    <row r="461" s="19" customFormat="1">
      <c r="B461" s="23" t="s">
        <v>2144</v>
      </c>
      <c r="U461" s="26"/>
    </row>
    <row r="462" s="19" customFormat="1">
      <c r="B462" s="23" t="s">
        <v>2260</v>
      </c>
      <c r="U462" s="26"/>
    </row>
    <row r="463" s="19" customFormat="1">
      <c r="B463" s="23" t="s">
        <v>2146</v>
      </c>
      <c r="U463" s="26"/>
    </row>
    <row r="464" s="19" customFormat="1">
      <c r="B464" s="23" t="s">
        <v>2147</v>
      </c>
      <c r="U464" s="26"/>
    </row>
    <row r="465" s="19" customFormat="1">
      <c r="B465" s="23" t="s">
        <v>2261</v>
      </c>
      <c r="U465" s="26"/>
    </row>
    <row r="466" s="19" customFormat="1">
      <c r="B466" s="23" t="s">
        <v>2385</v>
      </c>
      <c r="U466" s="26"/>
    </row>
    <row r="467" s="19" customFormat="1">
      <c r="B467" s="23" t="s">
        <v>2272</v>
      </c>
      <c r="U467" s="26"/>
    </row>
    <row r="468" s="19" customFormat="1">
      <c r="B468" s="23" t="s">
        <v>2154</v>
      </c>
      <c r="U468" s="26"/>
    </row>
    <row r="469" s="19" customFormat="1">
      <c r="B469" s="23" t="s">
        <v>2133</v>
      </c>
      <c r="U469" s="26"/>
    </row>
    <row r="470" s="19" customFormat="1">
      <c r="B470" s="23" t="s">
        <v>2134</v>
      </c>
      <c r="U470" s="26"/>
    </row>
    <row r="471" s="19" customFormat="1">
      <c r="B471" s="23" t="s">
        <v>2264</v>
      </c>
      <c r="U471" s="26"/>
    </row>
    <row r="472" s="19" customFormat="1">
      <c r="B472" s="23" t="s">
        <v>2386</v>
      </c>
      <c r="U472" s="26"/>
    </row>
    <row r="473" s="19" customFormat="1">
      <c r="B473" s="23" t="s">
        <v>2387</v>
      </c>
      <c r="U473" s="26"/>
    </row>
    <row r="474" s="19" customFormat="1">
      <c r="B474" s="23" t="s">
        <v>2388</v>
      </c>
      <c r="U474" s="26"/>
    </row>
    <row r="475" s="19" customFormat="1">
      <c r="B475" s="23" t="s">
        <v>2364</v>
      </c>
      <c r="U475" s="26"/>
    </row>
    <row r="476" s="19" customFormat="1">
      <c r="B476" s="23" t="s">
        <v>2269</v>
      </c>
      <c r="U476" s="26"/>
    </row>
    <row r="477" s="19" customFormat="1">
      <c r="B477" s="23" t="s">
        <v>2142</v>
      </c>
      <c r="U477" s="26"/>
    </row>
    <row r="478" s="19" customFormat="1">
      <c r="B478" s="23" t="s">
        <v>2143</v>
      </c>
      <c r="U478" s="26"/>
    </row>
    <row r="479" s="19" customFormat="1">
      <c r="B479" s="23" t="s">
        <v>2144</v>
      </c>
      <c r="U479" s="26"/>
    </row>
    <row r="480" s="19" customFormat="1">
      <c r="B480" s="23" t="s">
        <v>2260</v>
      </c>
      <c r="U480" s="26"/>
    </row>
    <row r="481" s="19" customFormat="1">
      <c r="B481" s="23" t="s">
        <v>2146</v>
      </c>
      <c r="U481" s="26"/>
    </row>
    <row r="482" s="19" customFormat="1">
      <c r="B482" s="23" t="s">
        <v>2147</v>
      </c>
      <c r="U482" s="26"/>
    </row>
    <row r="483" s="19" customFormat="1">
      <c r="B483" s="23" t="s">
        <v>2261</v>
      </c>
      <c r="U483" s="26"/>
    </row>
    <row r="484" s="19" customFormat="1">
      <c r="B484" s="23" t="s">
        <v>2389</v>
      </c>
      <c r="U484" s="26"/>
    </row>
    <row r="485" s="19" customFormat="1">
      <c r="B485" s="23" t="s">
        <v>2390</v>
      </c>
      <c r="U485" s="26"/>
    </row>
    <row r="486" s="19" customFormat="1">
      <c r="B486" s="23" t="s">
        <v>2154</v>
      </c>
      <c r="U486" s="26"/>
    </row>
    <row r="487" s="19" customFormat="1">
      <c r="B487" s="23" t="s">
        <v>2133</v>
      </c>
      <c r="U487" s="26"/>
    </row>
    <row r="488" s="19" customFormat="1">
      <c r="B488" s="23" t="s">
        <v>2134</v>
      </c>
      <c r="U488" s="26"/>
    </row>
    <row r="489" s="19" customFormat="1">
      <c r="B489" s="23" t="s">
        <v>2155</v>
      </c>
      <c r="U489" s="26"/>
    </row>
    <row r="490" s="19" customFormat="1">
      <c r="B490" s="23" t="s">
        <v>2391</v>
      </c>
      <c r="U490" s="26"/>
    </row>
    <row r="491" s="19" customFormat="1">
      <c r="B491" s="23" t="s">
        <v>2388</v>
      </c>
      <c r="U491" s="26"/>
    </row>
    <row r="492" s="19" customFormat="1">
      <c r="B492" s="23" t="s">
        <v>2364</v>
      </c>
      <c r="U492" s="26"/>
    </row>
    <row r="493" s="19" customFormat="1">
      <c r="B493" s="23" t="s">
        <v>2392</v>
      </c>
      <c r="U493" s="26"/>
    </row>
    <row r="494" s="19" customFormat="1">
      <c r="B494" s="23" t="s">
        <v>2142</v>
      </c>
      <c r="U494" s="26"/>
    </row>
    <row r="495" s="19" customFormat="1">
      <c r="B495" s="23" t="s">
        <v>2143</v>
      </c>
      <c r="U495" s="26"/>
    </row>
    <row r="496" s="19" customFormat="1">
      <c r="B496" s="23" t="s">
        <v>2144</v>
      </c>
      <c r="U496" s="26"/>
    </row>
    <row r="497" s="19" customFormat="1">
      <c r="B497" s="23" t="s">
        <v>2260</v>
      </c>
      <c r="U497" s="26"/>
    </row>
    <row r="498" s="19" customFormat="1">
      <c r="B498" s="23" t="s">
        <v>2146</v>
      </c>
      <c r="U498" s="26"/>
    </row>
    <row r="499" s="19" customFormat="1">
      <c r="B499" s="23" t="s">
        <v>2147</v>
      </c>
      <c r="U499" s="26"/>
    </row>
    <row r="500" s="19" customFormat="1">
      <c r="B500" s="23" t="s">
        <v>2261</v>
      </c>
      <c r="U500" s="26"/>
    </row>
    <row r="501" s="19" customFormat="1">
      <c r="B501" s="23" t="s">
        <v>2389</v>
      </c>
      <c r="U501" s="26"/>
    </row>
    <row r="502" s="19" customFormat="1">
      <c r="B502" s="23" t="s">
        <v>2393</v>
      </c>
      <c r="U502" s="26"/>
    </row>
    <row r="503" s="19" customFormat="1">
      <c r="B503" s="23" t="s">
        <v>2159</v>
      </c>
      <c r="U503" s="26"/>
    </row>
    <row r="504" s="19" customFormat="1">
      <c r="B504" s="23" t="s">
        <v>2160</v>
      </c>
      <c r="U504" s="26"/>
    </row>
    <row r="505" s="19" customFormat="1">
      <c r="B505" s="23" t="s">
        <v>2066</v>
      </c>
      <c r="U505" s="26"/>
    </row>
    <row r="506" s="19" customFormat="1">
      <c r="B506" s="23" t="s">
        <v>2275</v>
      </c>
      <c r="U506" s="26"/>
    </row>
    <row r="507" s="19" customFormat="1">
      <c r="B507" s="23" t="s">
        <v>2394</v>
      </c>
      <c r="U507" s="26"/>
    </row>
    <row r="508" s="19" customFormat="1">
      <c r="B508" s="23" t="s">
        <v>2395</v>
      </c>
      <c r="U508" s="26"/>
    </row>
    <row r="509" s="19" customFormat="1">
      <c r="B509" s="23" t="s">
        <v>2278</v>
      </c>
      <c r="U509" s="26"/>
    </row>
    <row r="510" s="19" customFormat="1">
      <c r="B510" s="23" t="s">
        <v>2396</v>
      </c>
      <c r="U510" s="26"/>
    </row>
    <row r="511" s="19" customFormat="1">
      <c r="B511" s="23" t="s">
        <v>2397</v>
      </c>
      <c r="U511" s="26"/>
    </row>
    <row r="512" s="19" customFormat="1">
      <c r="B512" s="23" t="s">
        <v>2289</v>
      </c>
      <c r="U512" s="26"/>
    </row>
    <row r="513" s="19" customFormat="1">
      <c r="B513" s="23" t="s">
        <v>2290</v>
      </c>
      <c r="U513" s="26"/>
    </row>
    <row r="514" s="19" customFormat="1">
      <c r="B514" s="23" t="s">
        <v>2066</v>
      </c>
      <c r="U514" s="26"/>
    </row>
    <row r="515" s="19" customFormat="1">
      <c r="B515" s="23" t="s">
        <v>2170</v>
      </c>
      <c r="U515" s="26"/>
    </row>
    <row r="516" s="19" customFormat="1">
      <c r="B516" s="23" t="s">
        <v>2093</v>
      </c>
      <c r="U516" s="26"/>
    </row>
    <row r="517" s="19" customFormat="1">
      <c r="B517" s="23" t="s">
        <v>2171</v>
      </c>
      <c r="U517" s="26"/>
    </row>
    <row r="518" s="19" customFormat="1">
      <c r="B518" s="23" t="s">
        <v>2398</v>
      </c>
      <c r="U518" s="26"/>
    </row>
    <row r="519" s="19" customFormat="1">
      <c r="B519" s="23" t="s">
        <v>2091</v>
      </c>
      <c r="U519" s="26"/>
    </row>
    <row r="520" s="19" customFormat="1">
      <c r="B520" s="23" t="s">
        <v>2101</v>
      </c>
      <c r="U520" s="26"/>
    </row>
    <row r="521" s="19" customFormat="1">
      <c r="B521" s="23" t="s">
        <v>2173</v>
      </c>
      <c r="U521" s="26"/>
    </row>
    <row r="522" s="19" customFormat="1">
      <c r="B522" s="23" t="s">
        <v>2093</v>
      </c>
      <c r="U522" s="26"/>
    </row>
    <row r="523" s="19" customFormat="1">
      <c r="B523" s="23" t="s">
        <v>2292</v>
      </c>
      <c r="U523" s="26"/>
    </row>
    <row r="524" s="19" customFormat="1">
      <c r="B524" s="23" t="s">
        <v>2211</v>
      </c>
      <c r="U524" s="26"/>
    </row>
    <row r="525" s="19" customFormat="1">
      <c r="B525" s="23" t="s">
        <v>2176</v>
      </c>
      <c r="U525" s="26"/>
    </row>
    <row r="526" s="19" customFormat="1">
      <c r="B526" s="23" t="s">
        <v>2177</v>
      </c>
      <c r="U526" s="26"/>
    </row>
    <row r="527" s="19" customFormat="1">
      <c r="B527" s="23" t="s">
        <v>2294</v>
      </c>
      <c r="U527" s="26"/>
    </row>
    <row r="528" s="19" customFormat="1">
      <c r="B528" s="23" t="s">
        <v>2295</v>
      </c>
      <c r="U528" s="26"/>
    </row>
    <row r="529" s="19" customFormat="1">
      <c r="B529" s="23" t="s">
        <v>2180</v>
      </c>
      <c r="U529" s="26"/>
    </row>
    <row r="530" s="19" customFormat="1">
      <c r="B530" s="23" t="s">
        <v>2296</v>
      </c>
      <c r="U530" s="26"/>
    </row>
    <row r="531" s="19" customFormat="1">
      <c r="B531" s="23" t="s">
        <v>2399</v>
      </c>
      <c r="U531" s="26"/>
    </row>
    <row r="532" s="19" customFormat="1">
      <c r="B532" s="23" t="s">
        <v>2183</v>
      </c>
      <c r="U532" s="26"/>
    </row>
    <row r="533" s="19" customFormat="1">
      <c r="B533" s="23" t="s">
        <v>2303</v>
      </c>
      <c r="U533" s="26"/>
    </row>
    <row r="534" s="19" customFormat="1">
      <c r="B534" s="23" t="s">
        <v>2299</v>
      </c>
      <c r="U534" s="26"/>
    </row>
    <row r="535" s="19" customFormat="1">
      <c r="B535" s="23" t="s">
        <v>2300</v>
      </c>
      <c r="U535" s="26"/>
    </row>
    <row r="536" s="19" customFormat="1">
      <c r="B536" s="23" t="s">
        <v>2400</v>
      </c>
      <c r="U536" s="26"/>
    </row>
    <row r="537" s="19" customFormat="1">
      <c r="B537" s="23" t="s">
        <v>2304</v>
      </c>
      <c r="U537" s="26"/>
    </row>
    <row r="538" s="19" customFormat="1">
      <c r="B538" s="23" t="s">
        <v>2189</v>
      </c>
      <c r="U538" s="26"/>
    </row>
    <row r="539" s="19" customFormat="1">
      <c r="B539" s="23" t="s">
        <v>2093</v>
      </c>
      <c r="U539" s="26"/>
    </row>
    <row r="540" s="19" customFormat="1">
      <c r="B540" s="23" t="s">
        <v>2292</v>
      </c>
      <c r="U540" s="26"/>
    </row>
    <row r="541" s="19" customFormat="1">
      <c r="B541" s="23" t="s">
        <v>2175</v>
      </c>
      <c r="U541" s="26"/>
    </row>
    <row r="542" s="19" customFormat="1">
      <c r="B542" s="23" t="s">
        <v>2176</v>
      </c>
      <c r="U542" s="26"/>
    </row>
    <row r="543" s="19" customFormat="1">
      <c r="B543" s="23" t="s">
        <v>2177</v>
      </c>
      <c r="U543" s="26"/>
    </row>
    <row r="544" s="19" customFormat="1">
      <c r="B544" s="23" t="s">
        <v>2294</v>
      </c>
      <c r="U544" s="26"/>
    </row>
    <row r="545" s="19" customFormat="1">
      <c r="B545" s="23" t="s">
        <v>2295</v>
      </c>
      <c r="U545" s="26"/>
    </row>
    <row r="546" s="19" customFormat="1">
      <c r="B546" s="23" t="s">
        <v>2180</v>
      </c>
      <c r="U546" s="26"/>
    </row>
    <row r="547" s="19" customFormat="1">
      <c r="B547" s="23" t="s">
        <v>2296</v>
      </c>
      <c r="U547" s="26"/>
    </row>
    <row r="548" s="19" customFormat="1">
      <c r="B548" s="23" t="s">
        <v>2399</v>
      </c>
      <c r="U548" s="26"/>
    </row>
    <row r="549" s="19" customFormat="1">
      <c r="B549" s="23" t="s">
        <v>2302</v>
      </c>
      <c r="U549" s="26"/>
    </row>
    <row r="550" s="19" customFormat="1">
      <c r="B550" s="23" t="s">
        <v>2184</v>
      </c>
      <c r="U550" s="26"/>
    </row>
    <row r="551" s="19" customFormat="1">
      <c r="B551" s="23" t="s">
        <v>2401</v>
      </c>
      <c r="U551" s="26"/>
    </row>
    <row r="552" s="19" customFormat="1">
      <c r="B552" s="23" t="s">
        <v>2300</v>
      </c>
      <c r="U552" s="26"/>
    </row>
    <row r="553" s="19" customFormat="1">
      <c r="B553" s="23" t="s">
        <v>2305</v>
      </c>
      <c r="U553" s="26"/>
    </row>
    <row r="554" s="19" customFormat="1">
      <c r="B554" s="23" t="s">
        <v>2188</v>
      </c>
      <c r="U554" s="26"/>
    </row>
    <row r="555" s="19" customFormat="1">
      <c r="B555" s="23" t="s">
        <v>2189</v>
      </c>
      <c r="U555" s="26"/>
    </row>
    <row r="556" s="19" customFormat="1">
      <c r="B556" s="23" t="s">
        <v>2093</v>
      </c>
      <c r="U556" s="26"/>
    </row>
    <row r="557" s="19" customFormat="1">
      <c r="B557" s="23" t="s">
        <v>2306</v>
      </c>
      <c r="U557" s="26"/>
    </row>
    <row r="558" s="19" customFormat="1">
      <c r="B558" s="23" t="s">
        <v>2191</v>
      </c>
      <c r="U558" s="26"/>
    </row>
    <row r="559" s="19" customFormat="1">
      <c r="B559" s="23" t="s">
        <v>2402</v>
      </c>
      <c r="U559" s="26"/>
    </row>
    <row r="560" s="19" customFormat="1">
      <c r="B560" s="23" t="s">
        <v>2293</v>
      </c>
      <c r="U560" s="26"/>
    </row>
    <row r="561" s="19" customFormat="1">
      <c r="B561" s="23" t="s">
        <v>2294</v>
      </c>
      <c r="U561" s="26"/>
    </row>
    <row r="562" s="19" customFormat="1">
      <c r="B562" s="23" t="s">
        <v>2295</v>
      </c>
      <c r="U562" s="26"/>
    </row>
    <row r="563" s="19" customFormat="1">
      <c r="B563" s="23" t="s">
        <v>2180</v>
      </c>
      <c r="U563" s="26"/>
    </row>
    <row r="564" s="19" customFormat="1">
      <c r="B564" s="23" t="s">
        <v>2296</v>
      </c>
      <c r="U564" s="26"/>
    </row>
    <row r="565" s="19" customFormat="1">
      <c r="B565" s="23" t="s">
        <v>2399</v>
      </c>
      <c r="U565" s="26"/>
    </row>
    <row r="566" s="19" customFormat="1">
      <c r="B566" s="23" t="s">
        <v>2298</v>
      </c>
      <c r="U566" s="26"/>
    </row>
    <row r="567" s="19" customFormat="1">
      <c r="B567" s="23" t="s">
        <v>2184</v>
      </c>
      <c r="U567" s="26"/>
    </row>
    <row r="568" s="19" customFormat="1">
      <c r="B568" s="23" t="s">
        <v>2299</v>
      </c>
      <c r="U568" s="26"/>
    </row>
    <row r="569" s="19" customFormat="1">
      <c r="B569" s="23" t="s">
        <v>2300</v>
      </c>
      <c r="U569" s="26"/>
    </row>
    <row r="570" s="19" customFormat="1">
      <c r="B570" s="23" t="s">
        <v>2305</v>
      </c>
      <c r="U570" s="26"/>
    </row>
    <row r="571" s="19" customFormat="1">
      <c r="B571" s="23" t="s">
        <v>2188</v>
      </c>
      <c r="U571" s="26"/>
    </row>
    <row r="572" s="19" customFormat="1">
      <c r="B572" s="23" t="s">
        <v>2189</v>
      </c>
      <c r="U572" s="26"/>
    </row>
    <row r="573" s="19" customFormat="1">
      <c r="B573" s="23" t="s">
        <v>2093</v>
      </c>
      <c r="U573" s="26"/>
    </row>
    <row r="574" s="19" customFormat="1">
      <c r="B574" s="23" t="s">
        <v>2306</v>
      </c>
      <c r="U574" s="26"/>
    </row>
    <row r="575" s="19" customFormat="1">
      <c r="B575" s="23" t="s">
        <v>2211</v>
      </c>
      <c r="U575" s="26"/>
    </row>
    <row r="576" s="19" customFormat="1">
      <c r="B576" s="23" t="s">
        <v>2176</v>
      </c>
      <c r="U576" s="26"/>
    </row>
    <row r="577" s="19" customFormat="1">
      <c r="B577" s="23" t="s">
        <v>2177</v>
      </c>
      <c r="U577" s="26"/>
    </row>
    <row r="578" s="19" customFormat="1">
      <c r="B578" s="23" t="s">
        <v>2294</v>
      </c>
      <c r="U578" s="26"/>
    </row>
    <row r="579" s="19" customFormat="1">
      <c r="B579" s="23" t="s">
        <v>2295</v>
      </c>
      <c r="U579" s="26"/>
    </row>
    <row r="580" s="19" customFormat="1">
      <c r="B580" s="23" t="s">
        <v>2180</v>
      </c>
      <c r="U580" s="26"/>
    </row>
    <row r="581" s="19" customFormat="1">
      <c r="B581" s="23" t="s">
        <v>2296</v>
      </c>
      <c r="U581" s="26"/>
    </row>
    <row r="582" s="19" customFormat="1">
      <c r="B582" s="23" t="s">
        <v>2403</v>
      </c>
      <c r="U582" s="26"/>
    </row>
    <row r="583" s="19" customFormat="1">
      <c r="B583" s="23" t="s">
        <v>2298</v>
      </c>
      <c r="U583" s="26"/>
    </row>
    <row r="584" s="19" customFormat="1">
      <c r="B584" s="23" t="s">
        <v>2184</v>
      </c>
      <c r="U584" s="26"/>
    </row>
    <row r="585" s="19" customFormat="1">
      <c r="B585" s="23" t="s">
        <v>2299</v>
      </c>
      <c r="U585" s="26"/>
    </row>
    <row r="586" s="19" customFormat="1">
      <c r="B586" s="23" t="s">
        <v>2300</v>
      </c>
      <c r="U586" s="26"/>
    </row>
    <row r="587" s="19" customFormat="1">
      <c r="B587" s="23" t="s">
        <v>2301</v>
      </c>
      <c r="U587" s="26"/>
    </row>
    <row r="588" s="19" customFormat="1">
      <c r="B588" s="23" t="s">
        <v>2188</v>
      </c>
      <c r="U588" s="26"/>
    </row>
    <row r="589" s="19" customFormat="1">
      <c r="B589" s="23" t="s">
        <v>2189</v>
      </c>
      <c r="U589" s="26"/>
    </row>
    <row r="590" s="19" customFormat="1">
      <c r="B590" s="23" t="s">
        <v>2093</v>
      </c>
      <c r="U590" s="26"/>
    </row>
    <row r="591" s="19" customFormat="1">
      <c r="B591" s="23" t="s">
        <v>2306</v>
      </c>
      <c r="U591" s="26"/>
    </row>
    <row r="592" s="19" customFormat="1">
      <c r="B592" s="23" t="s">
        <v>2175</v>
      </c>
      <c r="U592" s="26"/>
    </row>
    <row r="593" s="19" customFormat="1">
      <c r="B593" s="23" t="s">
        <v>2176</v>
      </c>
      <c r="U593" s="26"/>
    </row>
    <row r="594" s="19" customFormat="1">
      <c r="B594" s="23" t="s">
        <v>2177</v>
      </c>
      <c r="U594" s="26"/>
    </row>
    <row r="595" s="19" customFormat="1">
      <c r="B595" s="23" t="s">
        <v>2294</v>
      </c>
      <c r="U595" s="26"/>
    </row>
    <row r="596" s="19" customFormat="1">
      <c r="B596" s="23" t="s">
        <v>2295</v>
      </c>
      <c r="U596" s="26"/>
    </row>
    <row r="597" s="19" customFormat="1">
      <c r="B597" s="23" t="s">
        <v>2180</v>
      </c>
      <c r="U597" s="26"/>
    </row>
    <row r="598" s="19" customFormat="1">
      <c r="B598" s="23" t="s">
        <v>2296</v>
      </c>
      <c r="U598" s="26"/>
    </row>
    <row r="599" s="19" customFormat="1">
      <c r="B599" s="23" t="s">
        <v>2403</v>
      </c>
      <c r="U599" s="26"/>
    </row>
    <row r="600" s="19" customFormat="1">
      <c r="B600" s="23" t="s">
        <v>2298</v>
      </c>
      <c r="U600" s="26"/>
    </row>
    <row r="601" s="19" customFormat="1">
      <c r="B601" s="23" t="s">
        <v>2184</v>
      </c>
      <c r="U601" s="26"/>
    </row>
    <row r="602" s="19" customFormat="1">
      <c r="B602" s="23" t="s">
        <v>2299</v>
      </c>
      <c r="U602" s="26"/>
    </row>
    <row r="603" s="19" customFormat="1">
      <c r="B603" s="23" t="s">
        <v>2300</v>
      </c>
      <c r="U603" s="26"/>
    </row>
    <row r="604" s="19" customFormat="1">
      <c r="B604" s="23" t="s">
        <v>2187</v>
      </c>
      <c r="U604" s="26"/>
    </row>
    <row r="605" s="19" customFormat="1">
      <c r="B605" s="23" t="s">
        <v>2188</v>
      </c>
      <c r="U605" s="26"/>
    </row>
    <row r="606" s="19" customFormat="1">
      <c r="B606" s="23" t="s">
        <v>2189</v>
      </c>
      <c r="U606" s="26"/>
    </row>
    <row r="607" s="19" customFormat="1">
      <c r="B607" s="23" t="s">
        <v>2093</v>
      </c>
      <c r="U607" s="26"/>
    </row>
    <row r="608" s="19" customFormat="1">
      <c r="B608" s="23" t="s">
        <v>2404</v>
      </c>
      <c r="U608" s="26"/>
    </row>
    <row r="609" s="19" customFormat="1">
      <c r="B609" s="23" t="s">
        <v>2191</v>
      </c>
      <c r="U609" s="26"/>
    </row>
    <row r="610" s="19" customFormat="1">
      <c r="B610" s="23" t="s">
        <v>2402</v>
      </c>
      <c r="U610" s="26"/>
    </row>
    <row r="611" s="19" customFormat="1">
      <c r="B611" s="23" t="s">
        <v>2177</v>
      </c>
      <c r="U611" s="26"/>
    </row>
    <row r="612" s="19" customFormat="1">
      <c r="B612" s="23" t="s">
        <v>2294</v>
      </c>
      <c r="U612" s="26"/>
    </row>
    <row r="613" s="19" customFormat="1">
      <c r="B613" s="23" t="s">
        <v>2295</v>
      </c>
      <c r="U613" s="26"/>
    </row>
    <row r="614" s="19" customFormat="1">
      <c r="B614" s="23" t="s">
        <v>2180</v>
      </c>
      <c r="U614" s="26"/>
    </row>
    <row r="615" s="19" customFormat="1">
      <c r="B615" s="23" t="s">
        <v>2296</v>
      </c>
      <c r="U615" s="26"/>
    </row>
    <row r="616" s="19" customFormat="1">
      <c r="B616" s="23" t="s">
        <v>2399</v>
      </c>
      <c r="U616" s="26"/>
    </row>
    <row r="617" s="19" customFormat="1">
      <c r="B617" s="23" t="s">
        <v>2298</v>
      </c>
      <c r="U617" s="26"/>
    </row>
    <row r="618" s="19" customFormat="1">
      <c r="B618" s="23" t="s">
        <v>2184</v>
      </c>
      <c r="U618" s="26"/>
    </row>
    <row r="619" s="19" customFormat="1">
      <c r="B619" s="23" t="s">
        <v>2299</v>
      </c>
      <c r="U619" s="26"/>
    </row>
    <row r="620" s="19" customFormat="1">
      <c r="B620" s="23" t="s">
        <v>2300</v>
      </c>
      <c r="U620" s="26"/>
    </row>
    <row r="621" s="19" customFormat="1">
      <c r="B621" s="23" t="s">
        <v>2305</v>
      </c>
      <c r="U621" s="26"/>
    </row>
    <row r="622" s="19" customFormat="1">
      <c r="B622" s="23" t="s">
        <v>2188</v>
      </c>
      <c r="U622" s="26"/>
    </row>
    <row r="623" s="19" customFormat="1">
      <c r="B623" s="23" t="s">
        <v>2189</v>
      </c>
      <c r="U623" s="26"/>
    </row>
    <row r="624" s="19" customFormat="1">
      <c r="B624" s="23" t="s">
        <v>2093</v>
      </c>
      <c r="U624" s="26"/>
    </row>
    <row r="625" s="19" customFormat="1">
      <c r="B625" s="23" t="s">
        <v>2404</v>
      </c>
      <c r="U625" s="26"/>
    </row>
    <row r="626" s="19" customFormat="1">
      <c r="B626" s="23" t="s">
        <v>2211</v>
      </c>
      <c r="U626" s="26"/>
    </row>
    <row r="627" s="19" customFormat="1">
      <c r="B627" s="23" t="s">
        <v>2176</v>
      </c>
      <c r="U627" s="26"/>
    </row>
    <row r="628" s="19" customFormat="1">
      <c r="B628" s="23" t="s">
        <v>2177</v>
      </c>
      <c r="U628" s="26"/>
    </row>
    <row r="629" s="19" customFormat="1">
      <c r="B629" s="23" t="s">
        <v>2294</v>
      </c>
      <c r="U629" s="26"/>
    </row>
    <row r="630" s="19" customFormat="1">
      <c r="B630" s="23" t="s">
        <v>2295</v>
      </c>
      <c r="U630" s="26"/>
    </row>
    <row r="631" s="19" customFormat="1">
      <c r="B631" s="23" t="s">
        <v>2180</v>
      </c>
      <c r="U631" s="26"/>
    </row>
    <row r="632" s="19" customFormat="1">
      <c r="B632" s="23" t="s">
        <v>2296</v>
      </c>
      <c r="U632" s="26"/>
    </row>
    <row r="633" s="19" customFormat="1">
      <c r="B633" s="23" t="s">
        <v>2399</v>
      </c>
      <c r="U633" s="26"/>
    </row>
    <row r="634" s="19" customFormat="1">
      <c r="B634" s="23" t="s">
        <v>2298</v>
      </c>
      <c r="U634" s="26"/>
    </row>
    <row r="635" s="19" customFormat="1">
      <c r="B635" s="23" t="s">
        <v>2184</v>
      </c>
      <c r="U635" s="26"/>
    </row>
    <row r="636" s="19" customFormat="1">
      <c r="B636" s="23" t="s">
        <v>2299</v>
      </c>
      <c r="U636" s="26"/>
    </row>
    <row r="637" s="19" customFormat="1">
      <c r="B637" s="23" t="s">
        <v>2300</v>
      </c>
      <c r="U637" s="26"/>
    </row>
    <row r="638" s="19" customFormat="1">
      <c r="B638" s="23" t="s">
        <v>2305</v>
      </c>
      <c r="U638" s="26"/>
    </row>
    <row r="639" s="19" customFormat="1">
      <c r="B639" s="23" t="s">
        <v>2188</v>
      </c>
      <c r="U639" s="26"/>
    </row>
    <row r="640" s="19" customFormat="1">
      <c r="B640" s="23" t="s">
        <v>2189</v>
      </c>
      <c r="U640" s="26"/>
    </row>
    <row r="641" s="19" customFormat="1">
      <c r="B641" s="23" t="s">
        <v>2093</v>
      </c>
      <c r="U641" s="26"/>
    </row>
    <row r="642" s="19" customFormat="1">
      <c r="B642" s="23" t="s">
        <v>2404</v>
      </c>
      <c r="U642" s="26"/>
    </row>
    <row r="643" s="19" customFormat="1">
      <c r="B643" s="23" t="s">
        <v>2175</v>
      </c>
      <c r="U643" s="26"/>
    </row>
    <row r="644" s="19" customFormat="1">
      <c r="B644" s="23" t="s">
        <v>2176</v>
      </c>
      <c r="U644" s="26"/>
    </row>
    <row r="645" s="19" customFormat="1">
      <c r="B645" s="23" t="s">
        <v>2177</v>
      </c>
      <c r="U645" s="26"/>
    </row>
    <row r="646" s="19" customFormat="1">
      <c r="B646" s="23" t="s">
        <v>2294</v>
      </c>
      <c r="U646" s="26"/>
    </row>
    <row r="647" s="19" customFormat="1">
      <c r="B647" s="23" t="s">
        <v>2295</v>
      </c>
      <c r="U647" s="26"/>
    </row>
    <row r="648" s="19" customFormat="1">
      <c r="B648" s="23" t="s">
        <v>2180</v>
      </c>
      <c r="U648" s="26"/>
    </row>
    <row r="649" s="19" customFormat="1">
      <c r="B649" s="23" t="s">
        <v>2296</v>
      </c>
      <c r="U649" s="26"/>
    </row>
    <row r="650" s="19" customFormat="1">
      <c r="B650" s="23" t="s">
        <v>2403</v>
      </c>
      <c r="U650" s="26"/>
    </row>
    <row r="651" s="19" customFormat="1">
      <c r="B651" s="23" t="s">
        <v>2298</v>
      </c>
      <c r="U651" s="26"/>
    </row>
    <row r="652" s="19" customFormat="1">
      <c r="B652" s="23" t="s">
        <v>2184</v>
      </c>
      <c r="U652" s="26"/>
    </row>
    <row r="653" s="19" customFormat="1">
      <c r="B653" s="23" t="s">
        <v>2299</v>
      </c>
      <c r="U653" s="26"/>
    </row>
    <row r="654" s="19" customFormat="1">
      <c r="B654" s="23" t="s">
        <v>2300</v>
      </c>
      <c r="U654" s="26"/>
    </row>
    <row r="655" s="19" customFormat="1">
      <c r="B655" s="23" t="s">
        <v>2187</v>
      </c>
      <c r="U655" s="26"/>
    </row>
    <row r="656" s="19" customFormat="1">
      <c r="B656" s="23" t="s">
        <v>2188</v>
      </c>
      <c r="U656" s="26"/>
    </row>
    <row r="657" s="19" customFormat="1">
      <c r="B657" s="23" t="s">
        <v>2189</v>
      </c>
      <c r="U657" s="26"/>
    </row>
    <row r="658" s="19" customFormat="1">
      <c r="B658" s="23" t="s">
        <v>2093</v>
      </c>
      <c r="U658" s="26"/>
    </row>
    <row r="659" s="19" customFormat="1">
      <c r="B659" s="23" t="s">
        <v>2405</v>
      </c>
      <c r="U659" s="26"/>
    </row>
    <row r="660" s="19" customFormat="1">
      <c r="B660" s="23" t="s">
        <v>2191</v>
      </c>
      <c r="U660" s="26"/>
    </row>
    <row r="661" s="19" customFormat="1">
      <c r="B661" s="23" t="s">
        <v>2176</v>
      </c>
      <c r="U661" s="26"/>
    </row>
    <row r="662" s="19" customFormat="1">
      <c r="B662" s="23" t="s">
        <v>2177</v>
      </c>
      <c r="U662" s="26"/>
    </row>
    <row r="663" s="19" customFormat="1">
      <c r="B663" s="23" t="s">
        <v>2294</v>
      </c>
      <c r="U663" s="26"/>
    </row>
    <row r="664" s="19" customFormat="1">
      <c r="B664" s="23" t="s">
        <v>2295</v>
      </c>
      <c r="U664" s="26"/>
    </row>
    <row r="665" s="19" customFormat="1">
      <c r="B665" s="23" t="s">
        <v>2180</v>
      </c>
      <c r="U665" s="26"/>
    </row>
    <row r="666" s="19" customFormat="1">
      <c r="B666" s="23" t="s">
        <v>2296</v>
      </c>
      <c r="U666" s="26"/>
    </row>
    <row r="667" s="19" customFormat="1">
      <c r="B667" s="23" t="s">
        <v>2399</v>
      </c>
      <c r="U667" s="26"/>
    </row>
    <row r="668" s="19" customFormat="1">
      <c r="B668" s="23" t="s">
        <v>2298</v>
      </c>
      <c r="U668" s="26"/>
    </row>
    <row r="669" s="19" customFormat="1">
      <c r="B669" s="23" t="s">
        <v>2184</v>
      </c>
      <c r="U669" s="26"/>
    </row>
    <row r="670" s="19" customFormat="1">
      <c r="B670" s="23" t="s">
        <v>2299</v>
      </c>
      <c r="U670" s="26"/>
    </row>
    <row r="671" s="19" customFormat="1">
      <c r="B671" s="23" t="s">
        <v>2300</v>
      </c>
      <c r="U671" s="26"/>
    </row>
    <row r="672" s="19" customFormat="1">
      <c r="B672" s="23" t="s">
        <v>2301</v>
      </c>
      <c r="U672" s="26"/>
    </row>
    <row r="673" s="19" customFormat="1">
      <c r="B673" s="23" t="s">
        <v>2188</v>
      </c>
      <c r="U673" s="26"/>
    </row>
    <row r="674" s="19" customFormat="1">
      <c r="B674" s="23" t="s">
        <v>2189</v>
      </c>
      <c r="U674" s="26"/>
    </row>
    <row r="675" s="19" customFormat="1">
      <c r="B675" s="23" t="s">
        <v>2093</v>
      </c>
      <c r="U675" s="26"/>
    </row>
    <row r="676" s="19" customFormat="1">
      <c r="B676" s="23" t="s">
        <v>2405</v>
      </c>
      <c r="U676" s="26"/>
    </row>
    <row r="677" s="19" customFormat="1">
      <c r="B677" s="23" t="s">
        <v>2211</v>
      </c>
      <c r="U677" s="26"/>
    </row>
    <row r="678" s="19" customFormat="1">
      <c r="B678" s="23" t="s">
        <v>2176</v>
      </c>
      <c r="U678" s="26"/>
    </row>
    <row r="679" s="19" customFormat="1">
      <c r="B679" s="23" t="s">
        <v>2177</v>
      </c>
      <c r="U679" s="26"/>
    </row>
    <row r="680" s="19" customFormat="1">
      <c r="B680" s="23" t="s">
        <v>2294</v>
      </c>
      <c r="U680" s="26"/>
    </row>
    <row r="681" s="19" customFormat="1">
      <c r="B681" s="23" t="s">
        <v>2295</v>
      </c>
      <c r="U681" s="26"/>
    </row>
    <row r="682" s="19" customFormat="1">
      <c r="B682" s="23" t="s">
        <v>2180</v>
      </c>
      <c r="U682" s="26"/>
    </row>
    <row r="683" s="19" customFormat="1">
      <c r="B683" s="23" t="s">
        <v>2296</v>
      </c>
      <c r="U683" s="26"/>
    </row>
    <row r="684" s="19" customFormat="1">
      <c r="B684" s="23" t="s">
        <v>2399</v>
      </c>
      <c r="U684" s="26"/>
    </row>
    <row r="685" s="19" customFormat="1">
      <c r="B685" s="23" t="s">
        <v>2183</v>
      </c>
      <c r="U685" s="26"/>
    </row>
    <row r="686" s="19" customFormat="1">
      <c r="B686" s="23" t="s">
        <v>2184</v>
      </c>
      <c r="U686" s="26"/>
    </row>
    <row r="687" s="19" customFormat="1">
      <c r="B687" s="23" t="s">
        <v>2299</v>
      </c>
      <c r="U687" s="26"/>
    </row>
    <row r="688" s="19" customFormat="1">
      <c r="B688" s="23" t="s">
        <v>2300</v>
      </c>
      <c r="U688" s="26"/>
    </row>
    <row r="689" s="19" customFormat="1">
      <c r="B689" s="23" t="s">
        <v>2301</v>
      </c>
      <c r="U689" s="26"/>
    </row>
    <row r="690" s="19" customFormat="1">
      <c r="B690" s="23" t="s">
        <v>2188</v>
      </c>
      <c r="U690" s="26"/>
    </row>
    <row r="691" s="19" customFormat="1">
      <c r="B691" s="23" t="s">
        <v>2189</v>
      </c>
      <c r="U691" s="26"/>
    </row>
    <row r="692" s="19" customFormat="1">
      <c r="B692" s="23" t="s">
        <v>2093</v>
      </c>
      <c r="U692" s="26"/>
    </row>
    <row r="693" s="19" customFormat="1">
      <c r="B693" s="23" t="s">
        <v>2405</v>
      </c>
      <c r="U693" s="26"/>
    </row>
    <row r="694" s="19" customFormat="1">
      <c r="B694" s="23" t="s">
        <v>2175</v>
      </c>
      <c r="U694" s="26"/>
    </row>
    <row r="695" s="19" customFormat="1">
      <c r="B695" s="23" t="s">
        <v>2406</v>
      </c>
      <c r="U695" s="26"/>
    </row>
    <row r="696" s="19" customFormat="1">
      <c r="B696" s="23" t="s">
        <v>2177</v>
      </c>
      <c r="U696" s="26"/>
    </row>
    <row r="697" s="19" customFormat="1">
      <c r="B697" s="23" t="s">
        <v>2407</v>
      </c>
      <c r="U697" s="26"/>
    </row>
    <row r="698" s="19" customFormat="1">
      <c r="B698" s="23" t="s">
        <v>2295</v>
      </c>
      <c r="U698" s="26"/>
    </row>
    <row r="699" s="19" customFormat="1">
      <c r="B699" s="23" t="s">
        <v>2180</v>
      </c>
      <c r="U699" s="26"/>
    </row>
    <row r="700" s="19" customFormat="1">
      <c r="B700" s="23" t="s">
        <v>2296</v>
      </c>
      <c r="U700" s="26"/>
    </row>
    <row r="701" s="19" customFormat="1">
      <c r="B701" s="23" t="s">
        <v>2399</v>
      </c>
      <c r="U701" s="26"/>
    </row>
    <row r="702" s="19" customFormat="1">
      <c r="B702" s="23" t="s">
        <v>2298</v>
      </c>
      <c r="U702" s="26"/>
    </row>
    <row r="703" s="19" customFormat="1">
      <c r="B703" s="23" t="s">
        <v>2184</v>
      </c>
      <c r="U703" s="26"/>
    </row>
    <row r="704" s="19" customFormat="1">
      <c r="B704" s="23" t="s">
        <v>2299</v>
      </c>
      <c r="U704" s="26"/>
    </row>
    <row r="705" s="19" customFormat="1">
      <c r="B705" s="23" t="s">
        <v>2300</v>
      </c>
      <c r="U705" s="26"/>
    </row>
    <row r="706" s="19" customFormat="1">
      <c r="B706" s="23" t="s">
        <v>2187</v>
      </c>
      <c r="U706" s="26"/>
    </row>
    <row r="707" s="19" customFormat="1">
      <c r="B707" s="23" t="s">
        <v>2188</v>
      </c>
      <c r="U707" s="26"/>
    </row>
    <row r="708" s="19" customFormat="1">
      <c r="B708" s="23" t="s">
        <v>2189</v>
      </c>
      <c r="U708" s="26"/>
    </row>
    <row r="709" s="19" customFormat="1">
      <c r="B709" s="23" t="s">
        <v>2093</v>
      </c>
      <c r="U709" s="26"/>
    </row>
    <row r="710" s="19" customFormat="1">
      <c r="B710" s="23" t="s">
        <v>2408</v>
      </c>
      <c r="U710" s="26"/>
    </row>
    <row r="711" s="19" customFormat="1">
      <c r="B711" s="23" t="s">
        <v>2191</v>
      </c>
      <c r="U711" s="26"/>
    </row>
    <row r="712" s="19" customFormat="1">
      <c r="B712" s="23" t="s">
        <v>2176</v>
      </c>
      <c r="U712" s="26"/>
    </row>
    <row r="713" s="19" customFormat="1">
      <c r="B713" s="23" t="s">
        <v>2177</v>
      </c>
      <c r="U713" s="26"/>
    </row>
    <row r="714" s="19" customFormat="1">
      <c r="B714" s="23" t="s">
        <v>2294</v>
      </c>
      <c r="U714" s="26"/>
    </row>
    <row r="715" s="19" customFormat="1">
      <c r="B715" s="23" t="s">
        <v>2295</v>
      </c>
      <c r="U715" s="26"/>
    </row>
    <row r="716" s="19" customFormat="1">
      <c r="B716" s="23" t="s">
        <v>2180</v>
      </c>
      <c r="U716" s="26"/>
    </row>
    <row r="717" s="19" customFormat="1">
      <c r="B717" s="23" t="s">
        <v>2296</v>
      </c>
      <c r="U717" s="26"/>
    </row>
    <row r="718" s="19" customFormat="1">
      <c r="B718" s="23" t="s">
        <v>2297</v>
      </c>
      <c r="U718" s="26"/>
    </row>
    <row r="719" s="19" customFormat="1">
      <c r="B719" s="23" t="s">
        <v>2298</v>
      </c>
      <c r="U719" s="26"/>
    </row>
    <row r="720" s="19" customFormat="1">
      <c r="B720" s="23" t="s">
        <v>2184</v>
      </c>
      <c r="U720" s="26"/>
    </row>
    <row r="721" s="19" customFormat="1">
      <c r="B721" s="23" t="s">
        <v>2299</v>
      </c>
      <c r="U721" s="26"/>
    </row>
    <row r="722" s="19" customFormat="1">
      <c r="B722" s="23" t="s">
        <v>2300</v>
      </c>
      <c r="U722" s="26"/>
    </row>
    <row r="723" s="19" customFormat="1">
      <c r="B723" s="23" t="s">
        <v>2305</v>
      </c>
      <c r="U723" s="26"/>
    </row>
    <row r="724" s="19" customFormat="1">
      <c r="B724" s="23" t="s">
        <v>2188</v>
      </c>
      <c r="U724" s="26"/>
    </row>
    <row r="725" s="19" customFormat="1">
      <c r="B725" s="23" t="s">
        <v>2189</v>
      </c>
      <c r="U725" s="26"/>
    </row>
    <row r="726" s="19" customFormat="1">
      <c r="B726" s="23" t="s">
        <v>2093</v>
      </c>
      <c r="U726" s="26"/>
    </row>
    <row r="727" s="19" customFormat="1">
      <c r="B727" s="23" t="s">
        <v>2408</v>
      </c>
      <c r="U727" s="26"/>
    </row>
    <row r="728" s="19" customFormat="1">
      <c r="B728" s="23" t="s">
        <v>2211</v>
      </c>
      <c r="U728" s="26"/>
    </row>
    <row r="729" s="19" customFormat="1">
      <c r="B729" s="23" t="s">
        <v>2176</v>
      </c>
      <c r="U729" s="26"/>
    </row>
    <row r="730" s="19" customFormat="1">
      <c r="B730" s="23" t="s">
        <v>2293</v>
      </c>
      <c r="U730" s="26"/>
    </row>
    <row r="731" s="19" customFormat="1">
      <c r="B731" s="23" t="s">
        <v>2294</v>
      </c>
      <c r="U731" s="26"/>
    </row>
    <row r="732" s="19" customFormat="1">
      <c r="B732" s="23" t="s">
        <v>2295</v>
      </c>
      <c r="U732" s="26"/>
    </row>
    <row r="733" s="19" customFormat="1">
      <c r="B733" s="23" t="s">
        <v>2180</v>
      </c>
      <c r="U733" s="26"/>
    </row>
    <row r="734" s="19" customFormat="1">
      <c r="B734" s="23" t="s">
        <v>2296</v>
      </c>
      <c r="U734" s="26"/>
    </row>
    <row r="735" s="19" customFormat="1">
      <c r="B735" s="23" t="s">
        <v>2297</v>
      </c>
      <c r="U735" s="26"/>
    </row>
    <row r="736" s="19" customFormat="1">
      <c r="B736" s="23" t="s">
        <v>2298</v>
      </c>
      <c r="U736" s="26"/>
    </row>
    <row r="737" s="19" customFormat="1">
      <c r="B737" s="23" t="s">
        <v>2303</v>
      </c>
      <c r="U737" s="26"/>
    </row>
    <row r="738" s="19" customFormat="1">
      <c r="B738" s="23" t="s">
        <v>2299</v>
      </c>
      <c r="U738" s="26"/>
    </row>
    <row r="739" s="19" customFormat="1">
      <c r="B739" s="23" t="s">
        <v>2300</v>
      </c>
      <c r="U739" s="26"/>
    </row>
    <row r="740" s="19" customFormat="1">
      <c r="B740" s="23" t="s">
        <v>2305</v>
      </c>
      <c r="U740" s="26"/>
    </row>
    <row r="741" s="19" customFormat="1">
      <c r="B741" s="23" t="s">
        <v>2188</v>
      </c>
      <c r="U741" s="26"/>
    </row>
    <row r="742" s="19" customFormat="1">
      <c r="B742" s="23" t="s">
        <v>2189</v>
      </c>
      <c r="U742" s="26"/>
    </row>
    <row r="743" s="19" customFormat="1">
      <c r="B743" s="23" t="s">
        <v>2093</v>
      </c>
      <c r="U743" s="26"/>
    </row>
    <row r="744" s="19" customFormat="1">
      <c r="B744" s="23" t="s">
        <v>2408</v>
      </c>
      <c r="U744" s="26"/>
    </row>
    <row r="745" s="19" customFormat="1">
      <c r="B745" s="23" t="s">
        <v>2175</v>
      </c>
      <c r="U745" s="26"/>
    </row>
    <row r="746" s="19" customFormat="1">
      <c r="B746" s="23" t="s">
        <v>2176</v>
      </c>
      <c r="U746" s="26"/>
    </row>
    <row r="747" s="19" customFormat="1">
      <c r="B747" s="23" t="s">
        <v>2177</v>
      </c>
      <c r="U747" s="26"/>
    </row>
    <row r="748" s="19" customFormat="1">
      <c r="B748" s="23" t="s">
        <v>2294</v>
      </c>
      <c r="U748" s="26"/>
    </row>
    <row r="749" s="19" customFormat="1">
      <c r="B749" s="23" t="s">
        <v>2295</v>
      </c>
      <c r="U749" s="26"/>
    </row>
    <row r="750" s="19" customFormat="1">
      <c r="B750" s="23" t="s">
        <v>2180</v>
      </c>
      <c r="U750" s="26"/>
    </row>
    <row r="751" s="19" customFormat="1">
      <c r="B751" s="23" t="s">
        <v>2296</v>
      </c>
      <c r="U751" s="26"/>
    </row>
    <row r="752" s="19" customFormat="1">
      <c r="B752" s="23" t="s">
        <v>2297</v>
      </c>
      <c r="U752" s="26"/>
    </row>
    <row r="753" s="19" customFormat="1">
      <c r="B753" s="23" t="s">
        <v>2302</v>
      </c>
      <c r="U753" s="26"/>
    </row>
    <row r="754" s="19" customFormat="1">
      <c r="B754" s="23" t="s">
        <v>2184</v>
      </c>
      <c r="U754" s="26"/>
    </row>
    <row r="755" s="19" customFormat="1">
      <c r="B755" s="23" t="s">
        <v>2299</v>
      </c>
      <c r="U755" s="26"/>
    </row>
    <row r="756" s="19" customFormat="1">
      <c r="B756" s="23" t="s">
        <v>2300</v>
      </c>
      <c r="U756" s="26"/>
    </row>
    <row r="757" s="19" customFormat="1">
      <c r="B757" s="23" t="s">
        <v>2187</v>
      </c>
      <c r="U757" s="26"/>
    </row>
    <row r="758" s="19" customFormat="1">
      <c r="B758" s="23" t="s">
        <v>2188</v>
      </c>
      <c r="U758" s="26"/>
    </row>
    <row r="759" s="19" customFormat="1">
      <c r="B759" s="23" t="s">
        <v>2189</v>
      </c>
      <c r="U759" s="26"/>
    </row>
    <row r="760" s="19" customFormat="1">
      <c r="B760" s="23" t="s">
        <v>2093</v>
      </c>
      <c r="U760" s="26"/>
    </row>
    <row r="761" s="19" customFormat="1">
      <c r="B761" s="23" t="s">
        <v>2409</v>
      </c>
      <c r="U761" s="26"/>
    </row>
    <row r="762" s="19" customFormat="1">
      <c r="B762" s="23" t="s">
        <v>2191</v>
      </c>
      <c r="U762" s="26"/>
    </row>
    <row r="763" s="19" customFormat="1">
      <c r="B763" s="23" t="s">
        <v>2176</v>
      </c>
      <c r="U763" s="26"/>
    </row>
    <row r="764" s="19" customFormat="1">
      <c r="B764" s="23" t="s">
        <v>2177</v>
      </c>
      <c r="U764" s="26"/>
    </row>
    <row r="765" s="19" customFormat="1">
      <c r="B765" s="23" t="s">
        <v>2294</v>
      </c>
      <c r="U765" s="26"/>
    </row>
    <row r="766" s="19" customFormat="1">
      <c r="B766" s="23" t="s">
        <v>2295</v>
      </c>
      <c r="U766" s="26"/>
    </row>
    <row r="767" s="19" customFormat="1">
      <c r="B767" s="23" t="s">
        <v>2180</v>
      </c>
      <c r="U767" s="26"/>
    </row>
    <row r="768" s="19" customFormat="1">
      <c r="B768" s="23" t="s">
        <v>2296</v>
      </c>
      <c r="U768" s="26"/>
    </row>
    <row r="769" s="19" customFormat="1">
      <c r="B769" s="23" t="s">
        <v>2399</v>
      </c>
      <c r="U769" s="26"/>
    </row>
    <row r="770" s="19" customFormat="1">
      <c r="B770" s="23" t="s">
        <v>2183</v>
      </c>
      <c r="U770" s="26"/>
    </row>
    <row r="771" s="19" customFormat="1">
      <c r="B771" s="23" t="s">
        <v>2303</v>
      </c>
      <c r="U771" s="26"/>
    </row>
    <row r="772" s="19" customFormat="1">
      <c r="B772" s="23" t="s">
        <v>2299</v>
      </c>
      <c r="U772" s="26"/>
    </row>
    <row r="773" s="19" customFormat="1">
      <c r="B773" s="23" t="s">
        <v>2300</v>
      </c>
      <c r="U773" s="26"/>
    </row>
    <row r="774" s="19" customFormat="1">
      <c r="B774" s="23" t="s">
        <v>2400</v>
      </c>
      <c r="U774" s="26"/>
    </row>
    <row r="775" s="19" customFormat="1">
      <c r="B775" s="23" t="s">
        <v>2304</v>
      </c>
      <c r="U775" s="26"/>
    </row>
    <row r="776" s="19" customFormat="1">
      <c r="B776" s="23" t="s">
        <v>2189</v>
      </c>
      <c r="U776" s="26"/>
    </row>
    <row r="777" s="19" customFormat="1">
      <c r="B777" s="23" t="s">
        <v>2093</v>
      </c>
      <c r="U777" s="26"/>
    </row>
    <row r="778" s="19" customFormat="1">
      <c r="B778" s="23" t="s">
        <v>2409</v>
      </c>
      <c r="U778" s="26"/>
    </row>
    <row r="779" s="19" customFormat="1">
      <c r="B779" s="23" t="s">
        <v>2211</v>
      </c>
      <c r="U779" s="26"/>
    </row>
    <row r="780" s="19" customFormat="1">
      <c r="B780" s="23" t="s">
        <v>2307</v>
      </c>
      <c r="U780" s="26"/>
    </row>
    <row r="781" s="19" customFormat="1">
      <c r="B781" s="23" t="s">
        <v>2293</v>
      </c>
      <c r="U781" s="26"/>
    </row>
    <row r="782" s="19" customFormat="1">
      <c r="B782" s="23" t="s">
        <v>2308</v>
      </c>
      <c r="U782" s="26"/>
    </row>
    <row r="783" s="19" customFormat="1">
      <c r="B783" s="23" t="s">
        <v>2179</v>
      </c>
      <c r="U783" s="26"/>
    </row>
    <row r="784" s="19" customFormat="1">
      <c r="B784" s="23" t="s">
        <v>2180</v>
      </c>
      <c r="U784" s="26"/>
    </row>
    <row r="785" s="19" customFormat="1">
      <c r="B785" s="23" t="s">
        <v>2181</v>
      </c>
      <c r="U785" s="26"/>
    </row>
    <row r="786" s="19" customFormat="1">
      <c r="B786" s="23" t="s">
        <v>2182</v>
      </c>
      <c r="U786" s="26"/>
    </row>
    <row r="787" s="19" customFormat="1">
      <c r="B787" s="23" t="s">
        <v>2309</v>
      </c>
      <c r="U787" s="26"/>
    </row>
    <row r="788" s="19" customFormat="1">
      <c r="B788" s="23" t="s">
        <v>2184</v>
      </c>
      <c r="U788" s="26"/>
    </row>
    <row r="789" s="19" customFormat="1">
      <c r="B789" s="23" t="s">
        <v>2311</v>
      </c>
      <c r="U789" s="26"/>
    </row>
    <row r="790" s="19" customFormat="1">
      <c r="B790" s="23" t="s">
        <v>2300</v>
      </c>
      <c r="U790" s="26"/>
    </row>
    <row r="791" s="19" customFormat="1">
      <c r="B791" s="23" t="s">
        <v>2400</v>
      </c>
      <c r="U791" s="26"/>
    </row>
    <row r="792" s="19" customFormat="1">
      <c r="B792" s="23" t="s">
        <v>2304</v>
      </c>
      <c r="U792" s="26"/>
    </row>
    <row r="793" s="19" customFormat="1">
      <c r="B793" s="23" t="s">
        <v>2091</v>
      </c>
      <c r="U793" s="26"/>
    </row>
    <row r="794" s="19" customFormat="1">
      <c r="B794" s="23" t="s">
        <v>2101</v>
      </c>
      <c r="U794" s="26"/>
    </row>
    <row r="795" s="19" customFormat="1">
      <c r="B795" s="23" t="s">
        <v>2203</v>
      </c>
      <c r="U795" s="26"/>
    </row>
    <row r="796" s="19" customFormat="1">
      <c r="B796" s="23" t="s">
        <v>2093</v>
      </c>
      <c r="U796" s="26"/>
    </row>
    <row r="797" s="19" customFormat="1">
      <c r="B797" s="23" t="s">
        <v>2410</v>
      </c>
      <c r="U797" s="26"/>
    </row>
    <row r="798" s="19" customFormat="1">
      <c r="B798" s="23" t="s">
        <v>2411</v>
      </c>
      <c r="U798" s="26"/>
    </row>
    <row r="799" s="19" customFormat="1">
      <c r="B799" s="23" t="s">
        <v>2412</v>
      </c>
      <c r="U799" s="26"/>
    </row>
    <row r="800" s="19" customFormat="1">
      <c r="B800" s="23" t="s">
        <v>2189</v>
      </c>
      <c r="U800" s="26"/>
    </row>
    <row r="801" s="19" customFormat="1">
      <c r="B801" s="23" t="s">
        <v>2093</v>
      </c>
      <c r="U801" s="26"/>
    </row>
    <row r="802" s="19" customFormat="1">
      <c r="B802" s="23" t="s">
        <v>2413</v>
      </c>
      <c r="U802" s="26"/>
    </row>
    <row r="803" s="19" customFormat="1">
      <c r="B803" s="23" t="s">
        <v>2414</v>
      </c>
      <c r="U803" s="26"/>
    </row>
    <row r="804" s="19" customFormat="1">
      <c r="B804" s="23" t="s">
        <v>2189</v>
      </c>
      <c r="U804" s="26"/>
    </row>
    <row r="805" s="19" customFormat="1">
      <c r="B805" s="23" t="s">
        <v>2093</v>
      </c>
      <c r="U805" s="26"/>
    </row>
    <row r="806" s="19" customFormat="1">
      <c r="B806" s="23" t="s">
        <v>2415</v>
      </c>
      <c r="U806" s="26"/>
    </row>
    <row r="807" s="19" customFormat="1">
      <c r="B807" s="23" t="s">
        <v>2416</v>
      </c>
      <c r="U807" s="26"/>
    </row>
    <row r="808" s="19" customFormat="1">
      <c r="B808" s="23" t="s">
        <v>2189</v>
      </c>
      <c r="U808" s="26"/>
    </row>
    <row r="809" s="19" customFormat="1">
      <c r="B809" s="23" t="s">
        <v>2093</v>
      </c>
      <c r="U809" s="26"/>
    </row>
    <row r="810" s="19" customFormat="1">
      <c r="B810" s="23" t="s">
        <v>2410</v>
      </c>
      <c r="U810" s="26"/>
    </row>
    <row r="811" s="19" customFormat="1">
      <c r="B811" s="23" t="s">
        <v>2417</v>
      </c>
      <c r="U811" s="26"/>
    </row>
    <row r="812" s="19" customFormat="1">
      <c r="B812" s="23" t="s">
        <v>2322</v>
      </c>
      <c r="U812" s="26"/>
    </row>
    <row r="813" s="19" customFormat="1">
      <c r="B813" s="23" t="s">
        <v>2091</v>
      </c>
      <c r="U813" s="26"/>
    </row>
    <row r="814" s="19" customFormat="1">
      <c r="B814" s="23" t="s">
        <v>2101</v>
      </c>
      <c r="U814" s="26"/>
    </row>
    <row r="815" s="19" customFormat="1">
      <c r="B815" s="23" t="s">
        <v>2207</v>
      </c>
      <c r="U815" s="26"/>
    </row>
    <row r="816" s="19" customFormat="1">
      <c r="B816" s="23" t="s">
        <v>2093</v>
      </c>
      <c r="U816" s="26"/>
    </row>
    <row r="817" s="19" customFormat="1">
      <c r="B817" s="23" t="s">
        <v>2208</v>
      </c>
      <c r="U817" s="26"/>
    </row>
    <row r="818" s="19" customFormat="1">
      <c r="B818" s="23" t="s">
        <v>2418</v>
      </c>
      <c r="U818" s="26"/>
    </row>
    <row r="819" s="19" customFormat="1">
      <c r="B819" s="23" t="s">
        <v>2189</v>
      </c>
      <c r="U819" s="26"/>
    </row>
    <row r="820" s="19" customFormat="1">
      <c r="B820" s="23" t="s">
        <v>2093</v>
      </c>
      <c r="U820" s="26"/>
    </row>
    <row r="821" s="19" customFormat="1">
      <c r="B821" s="23" t="s">
        <v>2327</v>
      </c>
      <c r="U821" s="26"/>
    </row>
    <row r="822" s="19" customFormat="1">
      <c r="B822" s="23" t="s">
        <v>2419</v>
      </c>
      <c r="U822" s="26"/>
    </row>
    <row r="823" s="19" customFormat="1">
      <c r="B823" s="23" t="s">
        <v>2189</v>
      </c>
      <c r="U823" s="26"/>
    </row>
    <row r="824" s="19" customFormat="1">
      <c r="B824" s="23" t="s">
        <v>2093</v>
      </c>
      <c r="U824" s="26"/>
    </row>
    <row r="825" s="19" customFormat="1">
      <c r="B825" s="23" t="s">
        <v>2327</v>
      </c>
      <c r="U825" s="26"/>
    </row>
    <row r="826" s="19" customFormat="1">
      <c r="B826" s="23" t="s">
        <v>2420</v>
      </c>
      <c r="U826" s="26"/>
    </row>
    <row r="827" s="19" customFormat="1">
      <c r="B827" s="23" t="s">
        <v>2189</v>
      </c>
      <c r="U827" s="26"/>
    </row>
    <row r="828" s="19" customFormat="1">
      <c r="B828" s="23" t="s">
        <v>2093</v>
      </c>
      <c r="U828" s="26"/>
    </row>
    <row r="829" s="19" customFormat="1">
      <c r="B829" s="23" t="s">
        <v>2327</v>
      </c>
      <c r="U829" s="26"/>
    </row>
    <row r="830" s="19" customFormat="1">
      <c r="B830" s="23" t="s">
        <v>2421</v>
      </c>
      <c r="U830" s="26"/>
    </row>
    <row r="831" s="19" customFormat="1">
      <c r="B831" s="23" t="s">
        <v>2091</v>
      </c>
      <c r="U831" s="26"/>
    </row>
    <row r="832" s="19" customFormat="1">
      <c r="B832" s="23" t="s">
        <v>2216</v>
      </c>
      <c r="U832" s="26"/>
    </row>
    <row r="833" s="19" customFormat="1">
      <c r="B833" s="23" t="s">
        <v>2217</v>
      </c>
      <c r="U833" s="26"/>
    </row>
    <row r="834" s="19" customFormat="1">
      <c r="B834" s="23" t="s">
        <v>2218</v>
      </c>
      <c r="U834" s="26"/>
    </row>
    <row r="835" s="19" customFormat="1">
      <c r="B835" s="24" t="s">
        <v>2219</v>
      </c>
      <c r="C835" s="21"/>
      <c r="D835" s="21"/>
      <c r="E835" s="21"/>
      <c r="F835" s="21"/>
      <c r="G835" s="21"/>
      <c r="H835" s="21"/>
      <c r="I835" s="21"/>
      <c r="J835" s="21"/>
      <c r="K835" s="21"/>
      <c r="L835" s="21"/>
      <c r="M835" s="21"/>
      <c r="N835" s="21"/>
      <c r="O835" s="21"/>
      <c r="P835" s="21"/>
      <c r="Q835" s="21"/>
      <c r="R835" s="21"/>
      <c r="S835" s="21"/>
      <c r="T835" s="21"/>
      <c r="U835" s="27"/>
    </row>
    <row r="836"/>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 ref="B248:U248"/>
    <mergeCell ref="B249:U249"/>
    <mergeCell ref="B250:U250"/>
    <mergeCell ref="B251:U251"/>
    <mergeCell ref="B252:U252"/>
    <mergeCell ref="B253:U253"/>
    <mergeCell ref="B254:U254"/>
    <mergeCell ref="B255:U255"/>
    <mergeCell ref="B256:U256"/>
    <mergeCell ref="B257:U257"/>
    <mergeCell ref="B258:U258"/>
    <mergeCell ref="B259:U259"/>
    <mergeCell ref="B260:U260"/>
    <mergeCell ref="B261:U261"/>
    <mergeCell ref="B262:U262"/>
    <mergeCell ref="B263:U263"/>
    <mergeCell ref="B264:U264"/>
    <mergeCell ref="B265:U265"/>
    <mergeCell ref="B266:U266"/>
    <mergeCell ref="B267:U267"/>
    <mergeCell ref="B268:U268"/>
    <mergeCell ref="B269:U269"/>
    <mergeCell ref="B270:U270"/>
    <mergeCell ref="B271:U271"/>
    <mergeCell ref="B272:U272"/>
    <mergeCell ref="B273:U273"/>
    <mergeCell ref="B274:U274"/>
    <mergeCell ref="B275:U275"/>
    <mergeCell ref="B276:U276"/>
    <mergeCell ref="B277:U277"/>
    <mergeCell ref="B278:U278"/>
    <mergeCell ref="B279:U279"/>
    <mergeCell ref="B280:U280"/>
    <mergeCell ref="B281:U281"/>
    <mergeCell ref="B282:U282"/>
    <mergeCell ref="B283:U283"/>
    <mergeCell ref="B284:U284"/>
    <mergeCell ref="B285:U285"/>
    <mergeCell ref="B286:U286"/>
    <mergeCell ref="B287:U287"/>
    <mergeCell ref="B288:U288"/>
    <mergeCell ref="B289:U289"/>
    <mergeCell ref="B290:U290"/>
    <mergeCell ref="B291:U291"/>
    <mergeCell ref="B292:U292"/>
    <mergeCell ref="B293:U293"/>
    <mergeCell ref="B294:U294"/>
    <mergeCell ref="B295:U295"/>
    <mergeCell ref="B296:U296"/>
    <mergeCell ref="B297:U297"/>
    <mergeCell ref="B298:U298"/>
    <mergeCell ref="B299:U299"/>
    <mergeCell ref="B300:U300"/>
    <mergeCell ref="B301:U301"/>
    <mergeCell ref="B302:U302"/>
    <mergeCell ref="B303:U303"/>
    <mergeCell ref="B304:U304"/>
    <mergeCell ref="B305:U305"/>
    <mergeCell ref="B306:U306"/>
    <mergeCell ref="B307:U307"/>
    <mergeCell ref="B308:U308"/>
    <mergeCell ref="B309:U309"/>
    <mergeCell ref="B310:U310"/>
    <mergeCell ref="B311:U311"/>
    <mergeCell ref="B312:U312"/>
    <mergeCell ref="B313:U313"/>
    <mergeCell ref="B314:U314"/>
    <mergeCell ref="B315:U315"/>
    <mergeCell ref="B316:U316"/>
    <mergeCell ref="B317:U317"/>
    <mergeCell ref="B318:U318"/>
    <mergeCell ref="B319:U319"/>
    <mergeCell ref="B320:U320"/>
    <mergeCell ref="B321:U321"/>
    <mergeCell ref="B322:U322"/>
    <mergeCell ref="B323:U323"/>
    <mergeCell ref="B324:U324"/>
    <mergeCell ref="B325:U325"/>
    <mergeCell ref="B326:U326"/>
    <mergeCell ref="B327:U327"/>
    <mergeCell ref="B328:U328"/>
    <mergeCell ref="B329:U329"/>
    <mergeCell ref="B330:U330"/>
    <mergeCell ref="B331:U331"/>
    <mergeCell ref="B332:U332"/>
    <mergeCell ref="B333:U333"/>
    <mergeCell ref="B334:U334"/>
    <mergeCell ref="B335:U335"/>
    <mergeCell ref="B336:U336"/>
    <mergeCell ref="B337:U337"/>
    <mergeCell ref="B338:U338"/>
    <mergeCell ref="B339:U339"/>
    <mergeCell ref="B340:U340"/>
    <mergeCell ref="B341:U341"/>
    <mergeCell ref="B342:U342"/>
    <mergeCell ref="B343:U343"/>
    <mergeCell ref="B344:U344"/>
    <mergeCell ref="B345:U345"/>
    <mergeCell ref="B346:U346"/>
    <mergeCell ref="B347:U347"/>
    <mergeCell ref="B348:U348"/>
    <mergeCell ref="B349:U349"/>
    <mergeCell ref="B350:U350"/>
    <mergeCell ref="B351:U351"/>
    <mergeCell ref="B352:U352"/>
    <mergeCell ref="B353:U353"/>
    <mergeCell ref="B354:U354"/>
    <mergeCell ref="B355:U355"/>
    <mergeCell ref="B356:U356"/>
    <mergeCell ref="B357:U357"/>
    <mergeCell ref="B358:U358"/>
    <mergeCell ref="B359:U359"/>
    <mergeCell ref="B360:U360"/>
    <mergeCell ref="B361:U361"/>
    <mergeCell ref="B362:U362"/>
    <mergeCell ref="B363:U363"/>
    <mergeCell ref="B364:U364"/>
    <mergeCell ref="B365:U365"/>
    <mergeCell ref="B366:U366"/>
    <mergeCell ref="B367:U367"/>
    <mergeCell ref="B368:U368"/>
    <mergeCell ref="B369:U369"/>
    <mergeCell ref="B370:U370"/>
    <mergeCell ref="B371:U371"/>
    <mergeCell ref="B372:U372"/>
    <mergeCell ref="B373:U373"/>
    <mergeCell ref="B374:U374"/>
    <mergeCell ref="B375:U375"/>
    <mergeCell ref="B376:U376"/>
    <mergeCell ref="B377:U377"/>
    <mergeCell ref="B378:U378"/>
    <mergeCell ref="B379:U379"/>
    <mergeCell ref="B380:U380"/>
    <mergeCell ref="B381:U381"/>
    <mergeCell ref="B382:U382"/>
    <mergeCell ref="B383:U383"/>
    <mergeCell ref="B384:U384"/>
    <mergeCell ref="B385:U385"/>
    <mergeCell ref="B386:U386"/>
    <mergeCell ref="B387:U387"/>
    <mergeCell ref="B388:U388"/>
    <mergeCell ref="B389:U389"/>
    <mergeCell ref="B390:U390"/>
    <mergeCell ref="B391:U391"/>
    <mergeCell ref="B392:U392"/>
    <mergeCell ref="B393:U393"/>
    <mergeCell ref="B394:U394"/>
    <mergeCell ref="B395:U395"/>
    <mergeCell ref="B396:U396"/>
    <mergeCell ref="B397:U397"/>
    <mergeCell ref="B398:U398"/>
    <mergeCell ref="B399:U399"/>
    <mergeCell ref="B400:U400"/>
    <mergeCell ref="B401:U401"/>
    <mergeCell ref="B402:U402"/>
    <mergeCell ref="B403:U403"/>
    <mergeCell ref="B404:U404"/>
    <mergeCell ref="B405:U405"/>
    <mergeCell ref="B406:U406"/>
    <mergeCell ref="B407:U407"/>
    <mergeCell ref="B408:U408"/>
    <mergeCell ref="B409:U409"/>
    <mergeCell ref="B410:U410"/>
    <mergeCell ref="B411:U411"/>
    <mergeCell ref="B412:U412"/>
    <mergeCell ref="B413:U413"/>
    <mergeCell ref="B414:U414"/>
    <mergeCell ref="B415:U415"/>
    <mergeCell ref="B416:U416"/>
    <mergeCell ref="B417:U417"/>
    <mergeCell ref="B418:U418"/>
    <mergeCell ref="B419:U419"/>
    <mergeCell ref="B420:U420"/>
    <mergeCell ref="B421:U421"/>
    <mergeCell ref="B422:U422"/>
    <mergeCell ref="B423:U423"/>
    <mergeCell ref="B424:U424"/>
    <mergeCell ref="B425:U425"/>
    <mergeCell ref="B426:U426"/>
    <mergeCell ref="B427:U427"/>
    <mergeCell ref="B428:U428"/>
    <mergeCell ref="B429:U429"/>
    <mergeCell ref="B430:U430"/>
    <mergeCell ref="B431:U431"/>
    <mergeCell ref="B432:U432"/>
    <mergeCell ref="B433:U433"/>
    <mergeCell ref="B434:U434"/>
    <mergeCell ref="B435:U435"/>
    <mergeCell ref="B436:U436"/>
    <mergeCell ref="B437:U437"/>
    <mergeCell ref="B438:U438"/>
    <mergeCell ref="B439:U439"/>
    <mergeCell ref="B440:U440"/>
    <mergeCell ref="B441:U441"/>
    <mergeCell ref="B442:U442"/>
    <mergeCell ref="B443:U443"/>
    <mergeCell ref="B444:U444"/>
    <mergeCell ref="B445:U445"/>
    <mergeCell ref="B446:U446"/>
    <mergeCell ref="B447:U447"/>
    <mergeCell ref="B448:U448"/>
    <mergeCell ref="B449:U449"/>
    <mergeCell ref="B450:U450"/>
    <mergeCell ref="B451:U451"/>
    <mergeCell ref="B452:U452"/>
    <mergeCell ref="B453:U453"/>
    <mergeCell ref="B454:U454"/>
    <mergeCell ref="B455:U455"/>
    <mergeCell ref="B456:U456"/>
    <mergeCell ref="B457:U457"/>
    <mergeCell ref="B458:U458"/>
    <mergeCell ref="B459:U459"/>
    <mergeCell ref="B460:U460"/>
    <mergeCell ref="B461:U461"/>
    <mergeCell ref="B462:U462"/>
    <mergeCell ref="B463:U463"/>
    <mergeCell ref="B464:U464"/>
    <mergeCell ref="B465:U465"/>
    <mergeCell ref="B466:U466"/>
    <mergeCell ref="B467:U467"/>
    <mergeCell ref="B468:U468"/>
    <mergeCell ref="B469:U469"/>
    <mergeCell ref="B470:U470"/>
    <mergeCell ref="B471:U471"/>
    <mergeCell ref="B472:U472"/>
    <mergeCell ref="B473:U473"/>
    <mergeCell ref="B474:U474"/>
    <mergeCell ref="B475:U475"/>
    <mergeCell ref="B476:U476"/>
    <mergeCell ref="B477:U477"/>
    <mergeCell ref="B478:U478"/>
    <mergeCell ref="B479:U479"/>
    <mergeCell ref="B480:U480"/>
    <mergeCell ref="B481:U481"/>
    <mergeCell ref="B482:U482"/>
    <mergeCell ref="B483:U483"/>
    <mergeCell ref="B484:U484"/>
    <mergeCell ref="B485:U485"/>
    <mergeCell ref="B486:U486"/>
    <mergeCell ref="B487:U487"/>
    <mergeCell ref="B488:U488"/>
    <mergeCell ref="B489:U489"/>
    <mergeCell ref="B490:U490"/>
    <mergeCell ref="B491:U491"/>
    <mergeCell ref="B492:U492"/>
    <mergeCell ref="B493:U493"/>
    <mergeCell ref="B494:U494"/>
    <mergeCell ref="B495:U495"/>
    <mergeCell ref="B496:U496"/>
    <mergeCell ref="B497:U497"/>
    <mergeCell ref="B498:U498"/>
    <mergeCell ref="B499:U499"/>
    <mergeCell ref="B500:U500"/>
    <mergeCell ref="B501:U501"/>
    <mergeCell ref="B502:U502"/>
    <mergeCell ref="B503:U503"/>
    <mergeCell ref="B504:U504"/>
    <mergeCell ref="B505:U505"/>
    <mergeCell ref="B506:U506"/>
    <mergeCell ref="B507:U507"/>
    <mergeCell ref="B508:U508"/>
    <mergeCell ref="B509:U509"/>
    <mergeCell ref="B510:U510"/>
    <mergeCell ref="B511:U511"/>
    <mergeCell ref="B512:U512"/>
    <mergeCell ref="B513:U513"/>
    <mergeCell ref="B514:U514"/>
    <mergeCell ref="B515:U515"/>
    <mergeCell ref="B516:U516"/>
    <mergeCell ref="B517:U517"/>
    <mergeCell ref="B518:U518"/>
    <mergeCell ref="B519:U519"/>
    <mergeCell ref="B520:U520"/>
    <mergeCell ref="B521:U521"/>
    <mergeCell ref="B522:U522"/>
    <mergeCell ref="B523:U523"/>
    <mergeCell ref="B524:U524"/>
    <mergeCell ref="B525:U525"/>
    <mergeCell ref="B526:U526"/>
    <mergeCell ref="B527:U527"/>
    <mergeCell ref="B528:U528"/>
    <mergeCell ref="B529:U529"/>
    <mergeCell ref="B530:U530"/>
    <mergeCell ref="B531:U531"/>
    <mergeCell ref="B532:U532"/>
    <mergeCell ref="B533:U533"/>
    <mergeCell ref="B534:U534"/>
    <mergeCell ref="B535:U535"/>
    <mergeCell ref="B536:U536"/>
    <mergeCell ref="B537:U537"/>
    <mergeCell ref="B538:U538"/>
    <mergeCell ref="B539:U539"/>
    <mergeCell ref="B540:U540"/>
    <mergeCell ref="B541:U541"/>
    <mergeCell ref="B542:U542"/>
    <mergeCell ref="B543:U543"/>
    <mergeCell ref="B544:U544"/>
    <mergeCell ref="B545:U545"/>
    <mergeCell ref="B546:U546"/>
    <mergeCell ref="B547:U547"/>
    <mergeCell ref="B548:U548"/>
    <mergeCell ref="B549:U549"/>
    <mergeCell ref="B550:U550"/>
    <mergeCell ref="B551:U551"/>
    <mergeCell ref="B552:U552"/>
    <mergeCell ref="B553:U553"/>
    <mergeCell ref="B554:U554"/>
    <mergeCell ref="B555:U555"/>
    <mergeCell ref="B556:U556"/>
    <mergeCell ref="B557:U557"/>
    <mergeCell ref="B558:U558"/>
    <mergeCell ref="B559:U559"/>
    <mergeCell ref="B560:U560"/>
    <mergeCell ref="B561:U561"/>
    <mergeCell ref="B562:U562"/>
    <mergeCell ref="B563:U563"/>
    <mergeCell ref="B564:U564"/>
    <mergeCell ref="B565:U565"/>
    <mergeCell ref="B566:U566"/>
    <mergeCell ref="B567:U567"/>
    <mergeCell ref="B568:U568"/>
    <mergeCell ref="B569:U569"/>
    <mergeCell ref="B570:U570"/>
    <mergeCell ref="B571:U571"/>
    <mergeCell ref="B572:U572"/>
    <mergeCell ref="B573:U573"/>
    <mergeCell ref="B574:U574"/>
    <mergeCell ref="B575:U575"/>
    <mergeCell ref="B576:U576"/>
    <mergeCell ref="B577:U577"/>
    <mergeCell ref="B578:U578"/>
    <mergeCell ref="B579:U579"/>
    <mergeCell ref="B580:U580"/>
    <mergeCell ref="B581:U581"/>
    <mergeCell ref="B582:U582"/>
    <mergeCell ref="B583:U583"/>
    <mergeCell ref="B584:U584"/>
    <mergeCell ref="B585:U585"/>
    <mergeCell ref="B586:U586"/>
    <mergeCell ref="B587:U587"/>
    <mergeCell ref="B588:U588"/>
    <mergeCell ref="B589:U589"/>
    <mergeCell ref="B590:U590"/>
    <mergeCell ref="B591:U591"/>
    <mergeCell ref="B592:U592"/>
    <mergeCell ref="B593:U593"/>
    <mergeCell ref="B594:U594"/>
    <mergeCell ref="B595:U595"/>
    <mergeCell ref="B596:U596"/>
    <mergeCell ref="B597:U597"/>
    <mergeCell ref="B598:U598"/>
    <mergeCell ref="B599:U599"/>
    <mergeCell ref="B600:U600"/>
    <mergeCell ref="B601:U601"/>
    <mergeCell ref="B602:U602"/>
    <mergeCell ref="B603:U603"/>
    <mergeCell ref="B604:U604"/>
    <mergeCell ref="B605:U605"/>
    <mergeCell ref="B606:U606"/>
    <mergeCell ref="B607:U607"/>
    <mergeCell ref="B608:U608"/>
    <mergeCell ref="B609:U609"/>
    <mergeCell ref="B610:U610"/>
    <mergeCell ref="B611:U611"/>
    <mergeCell ref="B612:U612"/>
    <mergeCell ref="B613:U613"/>
    <mergeCell ref="B614:U614"/>
    <mergeCell ref="B615:U615"/>
    <mergeCell ref="B616:U616"/>
    <mergeCell ref="B617:U617"/>
    <mergeCell ref="B618:U618"/>
    <mergeCell ref="B619:U619"/>
    <mergeCell ref="B620:U620"/>
    <mergeCell ref="B621:U621"/>
    <mergeCell ref="B622:U622"/>
    <mergeCell ref="B623:U623"/>
    <mergeCell ref="B624:U624"/>
    <mergeCell ref="B625:U625"/>
    <mergeCell ref="B626:U626"/>
    <mergeCell ref="B627:U627"/>
    <mergeCell ref="B628:U628"/>
    <mergeCell ref="B629:U629"/>
    <mergeCell ref="B630:U630"/>
    <mergeCell ref="B631:U631"/>
    <mergeCell ref="B632:U632"/>
    <mergeCell ref="B633:U633"/>
    <mergeCell ref="B634:U634"/>
    <mergeCell ref="B635:U635"/>
    <mergeCell ref="B636:U636"/>
    <mergeCell ref="B637:U637"/>
    <mergeCell ref="B638:U638"/>
    <mergeCell ref="B639:U639"/>
    <mergeCell ref="B640:U640"/>
    <mergeCell ref="B641:U641"/>
    <mergeCell ref="B642:U642"/>
    <mergeCell ref="B643:U643"/>
    <mergeCell ref="B644:U644"/>
    <mergeCell ref="B645:U645"/>
    <mergeCell ref="B646:U646"/>
    <mergeCell ref="B647:U647"/>
    <mergeCell ref="B648:U648"/>
    <mergeCell ref="B649:U649"/>
    <mergeCell ref="B650:U650"/>
    <mergeCell ref="B651:U651"/>
    <mergeCell ref="B652:U652"/>
    <mergeCell ref="B653:U653"/>
    <mergeCell ref="B654:U654"/>
    <mergeCell ref="B655:U655"/>
    <mergeCell ref="B656:U656"/>
    <mergeCell ref="B657:U657"/>
    <mergeCell ref="B658:U658"/>
    <mergeCell ref="B659:U659"/>
    <mergeCell ref="B660:U660"/>
    <mergeCell ref="B661:U661"/>
    <mergeCell ref="B662:U662"/>
    <mergeCell ref="B663:U663"/>
    <mergeCell ref="B664:U664"/>
    <mergeCell ref="B665:U665"/>
    <mergeCell ref="B666:U666"/>
    <mergeCell ref="B667:U667"/>
    <mergeCell ref="B668:U668"/>
    <mergeCell ref="B669:U669"/>
    <mergeCell ref="B670:U670"/>
    <mergeCell ref="B671:U671"/>
    <mergeCell ref="B672:U672"/>
    <mergeCell ref="B673:U673"/>
    <mergeCell ref="B674:U674"/>
    <mergeCell ref="B675:U675"/>
    <mergeCell ref="B676:U676"/>
    <mergeCell ref="B677:U677"/>
    <mergeCell ref="B678:U678"/>
    <mergeCell ref="B679:U679"/>
    <mergeCell ref="B680:U680"/>
    <mergeCell ref="B681:U681"/>
    <mergeCell ref="B682:U682"/>
    <mergeCell ref="B683:U683"/>
    <mergeCell ref="B684:U684"/>
    <mergeCell ref="B685:U685"/>
    <mergeCell ref="B686:U686"/>
    <mergeCell ref="B687:U687"/>
    <mergeCell ref="B688:U688"/>
    <mergeCell ref="B689:U689"/>
    <mergeCell ref="B690:U690"/>
    <mergeCell ref="B691:U691"/>
    <mergeCell ref="B692:U692"/>
    <mergeCell ref="B693:U693"/>
    <mergeCell ref="B694:U694"/>
    <mergeCell ref="B695:U695"/>
    <mergeCell ref="B696:U696"/>
    <mergeCell ref="B697:U697"/>
    <mergeCell ref="B698:U698"/>
    <mergeCell ref="B699:U699"/>
    <mergeCell ref="B700:U700"/>
    <mergeCell ref="B701:U701"/>
    <mergeCell ref="B702:U702"/>
    <mergeCell ref="B703:U703"/>
    <mergeCell ref="B704:U704"/>
    <mergeCell ref="B705:U705"/>
    <mergeCell ref="B706:U706"/>
    <mergeCell ref="B707:U707"/>
    <mergeCell ref="B708:U708"/>
    <mergeCell ref="B709:U709"/>
    <mergeCell ref="B710:U710"/>
    <mergeCell ref="B711:U711"/>
    <mergeCell ref="B712:U712"/>
    <mergeCell ref="B713:U713"/>
    <mergeCell ref="B714:U714"/>
    <mergeCell ref="B715:U715"/>
    <mergeCell ref="B716:U716"/>
    <mergeCell ref="B717:U717"/>
    <mergeCell ref="B718:U718"/>
    <mergeCell ref="B719:U719"/>
    <mergeCell ref="B720:U720"/>
    <mergeCell ref="B721:U721"/>
    <mergeCell ref="B722:U722"/>
    <mergeCell ref="B723:U723"/>
    <mergeCell ref="B724:U724"/>
    <mergeCell ref="B725:U725"/>
    <mergeCell ref="B726:U726"/>
    <mergeCell ref="B727:U727"/>
    <mergeCell ref="B728:U728"/>
    <mergeCell ref="B729:U729"/>
    <mergeCell ref="B730:U730"/>
    <mergeCell ref="B731:U731"/>
    <mergeCell ref="B732:U732"/>
    <mergeCell ref="B733:U733"/>
    <mergeCell ref="B734:U734"/>
    <mergeCell ref="B735:U735"/>
    <mergeCell ref="B736:U736"/>
    <mergeCell ref="B737:U737"/>
    <mergeCell ref="B738:U738"/>
    <mergeCell ref="B739:U739"/>
    <mergeCell ref="B740:U740"/>
    <mergeCell ref="B741:U741"/>
    <mergeCell ref="B742:U742"/>
    <mergeCell ref="B743:U743"/>
    <mergeCell ref="B744:U744"/>
    <mergeCell ref="B745:U745"/>
    <mergeCell ref="B746:U746"/>
    <mergeCell ref="B747:U747"/>
    <mergeCell ref="B748:U748"/>
    <mergeCell ref="B749:U749"/>
    <mergeCell ref="B750:U750"/>
    <mergeCell ref="B751:U751"/>
    <mergeCell ref="B752:U752"/>
    <mergeCell ref="B753:U753"/>
    <mergeCell ref="B754:U754"/>
    <mergeCell ref="B755:U755"/>
    <mergeCell ref="B756:U756"/>
    <mergeCell ref="B757:U757"/>
    <mergeCell ref="B758:U758"/>
    <mergeCell ref="B759:U759"/>
    <mergeCell ref="B760:U760"/>
    <mergeCell ref="B761:U761"/>
    <mergeCell ref="B762:U762"/>
    <mergeCell ref="B763:U763"/>
    <mergeCell ref="B764:U764"/>
    <mergeCell ref="B765:U765"/>
    <mergeCell ref="B766:U766"/>
    <mergeCell ref="B767:U767"/>
    <mergeCell ref="B768:U768"/>
    <mergeCell ref="B769:U769"/>
    <mergeCell ref="B770:U770"/>
    <mergeCell ref="B771:U771"/>
    <mergeCell ref="B772:U772"/>
    <mergeCell ref="B773:U773"/>
    <mergeCell ref="B774:U774"/>
    <mergeCell ref="B775:U775"/>
    <mergeCell ref="B776:U776"/>
    <mergeCell ref="B777:U777"/>
    <mergeCell ref="B778:U778"/>
    <mergeCell ref="B779:U779"/>
    <mergeCell ref="B780:U780"/>
    <mergeCell ref="B781:U781"/>
    <mergeCell ref="B782:U782"/>
    <mergeCell ref="B783:U783"/>
    <mergeCell ref="B784:U784"/>
    <mergeCell ref="B785:U785"/>
    <mergeCell ref="B786:U786"/>
    <mergeCell ref="B787:U787"/>
    <mergeCell ref="B788:U788"/>
    <mergeCell ref="B789:U789"/>
    <mergeCell ref="B790:U790"/>
    <mergeCell ref="B791:U791"/>
    <mergeCell ref="B792:U792"/>
    <mergeCell ref="B793:U793"/>
    <mergeCell ref="B794:U794"/>
    <mergeCell ref="B795:U795"/>
    <mergeCell ref="B796:U796"/>
    <mergeCell ref="B797:U797"/>
    <mergeCell ref="B798:U798"/>
    <mergeCell ref="B799:U799"/>
    <mergeCell ref="B800:U800"/>
    <mergeCell ref="B801:U801"/>
    <mergeCell ref="B802:U802"/>
    <mergeCell ref="B803:U803"/>
    <mergeCell ref="B804:U804"/>
    <mergeCell ref="B805:U805"/>
    <mergeCell ref="B806:U806"/>
    <mergeCell ref="B807:U807"/>
    <mergeCell ref="B808:U808"/>
    <mergeCell ref="B809:U809"/>
    <mergeCell ref="B810:U810"/>
    <mergeCell ref="B811:U811"/>
    <mergeCell ref="B812:U812"/>
    <mergeCell ref="B813:U813"/>
    <mergeCell ref="B814:U814"/>
    <mergeCell ref="B815:U815"/>
    <mergeCell ref="B816:U816"/>
    <mergeCell ref="B817:U817"/>
    <mergeCell ref="B818:U818"/>
    <mergeCell ref="B819:U819"/>
    <mergeCell ref="B820:U820"/>
    <mergeCell ref="B821:U821"/>
    <mergeCell ref="B822:U822"/>
    <mergeCell ref="B823:U823"/>
    <mergeCell ref="B824:U824"/>
    <mergeCell ref="B825:U825"/>
    <mergeCell ref="B826:U826"/>
    <mergeCell ref="B827:U827"/>
    <mergeCell ref="B828:U828"/>
    <mergeCell ref="B829:U829"/>
    <mergeCell ref="B830:U830"/>
    <mergeCell ref="B831:U831"/>
    <mergeCell ref="B832:U832"/>
    <mergeCell ref="B833:U833"/>
    <mergeCell ref="B834:U834"/>
    <mergeCell ref="B835:U835"/>
  </mergeCells>
  <headerFooter/>
</worksheet>
</file>

<file path=xl/worksheets/sheet6.xml><?xml version="1.0" encoding="utf-8"?>
<worksheet xmlns:r="http://schemas.openxmlformats.org/officeDocument/2006/relationships" xmlns="http://schemas.openxmlformats.org/spreadsheetml/2006/main">
  <dimension ref="A1:U262"/>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2048</v>
      </c>
      <c r="C5" s="20"/>
      <c r="D5" s="20"/>
      <c r="E5" s="20"/>
      <c r="F5" s="20"/>
      <c r="G5" s="20"/>
      <c r="H5" s="20"/>
      <c r="I5" s="20"/>
      <c r="J5" s="20"/>
      <c r="K5" s="20"/>
      <c r="L5" s="20"/>
      <c r="M5" s="20"/>
      <c r="N5" s="20"/>
      <c r="O5" s="20"/>
      <c r="P5" s="20"/>
      <c r="Q5" s="20"/>
      <c r="R5" s="20"/>
      <c r="S5" s="20"/>
      <c r="T5" s="20"/>
      <c r="U5" s="25"/>
    </row>
    <row r="6" s="19" customFormat="1">
      <c r="B6" s="23" t="s">
        <v>2049</v>
      </c>
      <c r="U6" s="26"/>
    </row>
    <row r="7" s="19" customFormat="1">
      <c r="B7" s="23" t="s">
        <v>2050</v>
      </c>
      <c r="U7" s="26"/>
    </row>
    <row r="8" s="19" customFormat="1">
      <c r="B8" s="23" t="s">
        <v>2051</v>
      </c>
      <c r="U8" s="26"/>
    </row>
    <row r="9" s="19" customFormat="1">
      <c r="B9" s="23" t="s">
        <v>2052</v>
      </c>
      <c r="U9" s="26"/>
    </row>
    <row r="10" s="19" customFormat="1">
      <c r="B10" s="23" t="s">
        <v>2422</v>
      </c>
      <c r="U10" s="26"/>
    </row>
    <row r="11" s="19" customFormat="1">
      <c r="B11" s="23" t="s">
        <v>2423</v>
      </c>
      <c r="U11" s="26"/>
    </row>
    <row r="12" s="19" customFormat="1">
      <c r="B12" s="23" t="s">
        <v>2424</v>
      </c>
      <c r="U12" s="26"/>
    </row>
    <row r="13" s="19" customFormat="1">
      <c r="B13" s="23" t="s">
        <v>2056</v>
      </c>
      <c r="U13" s="26"/>
    </row>
    <row r="14" s="19" customFormat="1">
      <c r="B14" s="23" t="s">
        <v>2057</v>
      </c>
      <c r="U14" s="26"/>
    </row>
    <row r="15" s="19" customFormat="1">
      <c r="B15" s="23" t="s">
        <v>2058</v>
      </c>
      <c r="U15" s="26"/>
    </row>
    <row r="16" s="19" customFormat="1">
      <c r="B16" s="23" t="s">
        <v>2059</v>
      </c>
      <c r="U16" s="26"/>
    </row>
    <row r="17" s="19" customFormat="1">
      <c r="B17" s="23" t="s">
        <v>2060</v>
      </c>
      <c r="U17" s="26"/>
    </row>
    <row r="18" s="19" customFormat="1">
      <c r="B18" s="23" t="s">
        <v>2425</v>
      </c>
      <c r="U18" s="26"/>
    </row>
    <row r="19" s="19" customFormat="1">
      <c r="B19" s="23" t="s">
        <v>2426</v>
      </c>
      <c r="U19" s="26"/>
    </row>
    <row r="20" s="19" customFormat="1">
      <c r="B20" s="23" t="s">
        <v>2066</v>
      </c>
      <c r="U20" s="26"/>
    </row>
    <row r="21" s="19" customFormat="1">
      <c r="B21" s="23" t="s">
        <v>2067</v>
      </c>
      <c r="U21" s="26"/>
    </row>
    <row r="22" s="19" customFormat="1">
      <c r="B22" s="23" t="s">
        <v>2427</v>
      </c>
      <c r="U22" s="26"/>
    </row>
    <row r="23" s="19" customFormat="1">
      <c r="B23" s="23" t="s">
        <v>2428</v>
      </c>
      <c r="U23" s="26"/>
    </row>
    <row r="24" s="19" customFormat="1">
      <c r="B24" s="23" t="s">
        <v>2429</v>
      </c>
      <c r="U24" s="26"/>
    </row>
    <row r="25" s="19" customFormat="1">
      <c r="B25" s="23" t="s">
        <v>2229</v>
      </c>
      <c r="U25" s="26"/>
    </row>
    <row r="26" s="19" customFormat="1">
      <c r="B26" s="23" t="s">
        <v>2071</v>
      </c>
      <c r="U26" s="26"/>
    </row>
    <row r="27" s="19" customFormat="1">
      <c r="B27" s="23" t="s">
        <v>2430</v>
      </c>
      <c r="U27" s="26"/>
    </row>
    <row r="28" s="19" customFormat="1">
      <c r="B28" s="23" t="s">
        <v>2230</v>
      </c>
      <c r="U28" s="26"/>
    </row>
    <row r="29" s="19" customFormat="1">
      <c r="B29" s="23" t="s">
        <v>2075</v>
      </c>
      <c r="U29" s="26"/>
    </row>
    <row r="30" s="19" customFormat="1">
      <c r="B30" s="23" t="s">
        <v>2431</v>
      </c>
      <c r="U30" s="26"/>
    </row>
    <row r="31" s="19" customFormat="1">
      <c r="B31" s="23" t="s">
        <v>2432</v>
      </c>
      <c r="U31" s="26"/>
    </row>
    <row r="32" s="19" customFormat="1">
      <c r="B32" s="23" t="s">
        <v>2433</v>
      </c>
      <c r="U32" s="26"/>
    </row>
    <row r="33" s="19" customFormat="1">
      <c r="B33" s="23" t="s">
        <v>2079</v>
      </c>
      <c r="U33" s="26"/>
    </row>
    <row r="34" s="19" customFormat="1">
      <c r="B34" s="23" t="s">
        <v>2080</v>
      </c>
      <c r="U34" s="26"/>
    </row>
    <row r="35" s="19" customFormat="1">
      <c r="B35" s="23" t="s">
        <v>2434</v>
      </c>
      <c r="U35" s="26"/>
    </row>
    <row r="36" s="19" customFormat="1">
      <c r="B36" s="23" t="s">
        <v>2082</v>
      </c>
      <c r="U36" s="26"/>
    </row>
    <row r="37" s="19" customFormat="1">
      <c r="B37" s="23" t="s">
        <v>2083</v>
      </c>
      <c r="U37" s="26"/>
    </row>
    <row r="38" s="19" customFormat="1">
      <c r="B38" s="23" t="s">
        <v>2341</v>
      </c>
      <c r="U38" s="26"/>
    </row>
    <row r="39" s="19" customFormat="1">
      <c r="B39" s="23" t="s">
        <v>2085</v>
      </c>
      <c r="U39" s="26"/>
    </row>
    <row r="40" s="19" customFormat="1">
      <c r="B40" s="23" t="s">
        <v>2235</v>
      </c>
      <c r="U40" s="26"/>
    </row>
    <row r="41" s="19" customFormat="1">
      <c r="B41" s="23" t="s">
        <v>2087</v>
      </c>
      <c r="U41" s="26"/>
    </row>
    <row r="42" s="19" customFormat="1">
      <c r="B42" s="23" t="s">
        <v>2088</v>
      </c>
      <c r="U42" s="26"/>
    </row>
    <row r="43" s="19" customFormat="1">
      <c r="B43" s="23" t="s">
        <v>2089</v>
      </c>
      <c r="U43" s="26"/>
    </row>
    <row r="44" s="19" customFormat="1">
      <c r="B44" s="23" t="s">
        <v>2090</v>
      </c>
      <c r="U44" s="26"/>
    </row>
    <row r="45" s="19" customFormat="1">
      <c r="B45" s="23" t="s">
        <v>2091</v>
      </c>
      <c r="U45" s="26"/>
    </row>
    <row r="46" s="19" customFormat="1">
      <c r="B46" s="23" t="s">
        <v>2066</v>
      </c>
      <c r="U46" s="26"/>
    </row>
    <row r="47" s="19" customFormat="1">
      <c r="B47" s="23" t="s">
        <v>2092</v>
      </c>
      <c r="U47" s="26"/>
    </row>
    <row r="48" s="19" customFormat="1">
      <c r="B48" s="23" t="s">
        <v>2093</v>
      </c>
      <c r="U48" s="26"/>
    </row>
    <row r="49" s="19" customFormat="1">
      <c r="B49" s="23" t="s">
        <v>2342</v>
      </c>
      <c r="U49" s="26"/>
    </row>
    <row r="50" s="19" customFormat="1">
      <c r="B50" s="23" t="s">
        <v>2435</v>
      </c>
      <c r="U50" s="26"/>
    </row>
    <row r="51" s="19" customFormat="1">
      <c r="B51" s="23" t="s">
        <v>2091</v>
      </c>
      <c r="U51" s="26"/>
    </row>
    <row r="52" s="19" customFormat="1">
      <c r="B52" s="23" t="s">
        <v>2101</v>
      </c>
      <c r="U52" s="26"/>
    </row>
    <row r="53" s="19" customFormat="1">
      <c r="B53" s="23" t="s">
        <v>2436</v>
      </c>
      <c r="U53" s="26"/>
    </row>
    <row r="54" s="19" customFormat="1">
      <c r="B54" s="23" t="s">
        <v>2437</v>
      </c>
      <c r="U54" s="26"/>
    </row>
    <row r="55" s="19" customFormat="1">
      <c r="B55" s="23" t="s">
        <v>2438</v>
      </c>
      <c r="U55" s="26"/>
    </row>
    <row r="56" s="19" customFormat="1">
      <c r="B56" s="23" t="s">
        <v>2439</v>
      </c>
      <c r="U56" s="26"/>
    </row>
    <row r="57" s="19" customFormat="1">
      <c r="B57" s="23" t="s">
        <v>2440</v>
      </c>
      <c r="U57" s="26"/>
    </row>
    <row r="58" s="19" customFormat="1">
      <c r="B58" s="23" t="s">
        <v>2441</v>
      </c>
      <c r="U58" s="26"/>
    </row>
    <row r="59" s="19" customFormat="1">
      <c r="B59" s="23" t="s">
        <v>2442</v>
      </c>
      <c r="U59" s="26"/>
    </row>
    <row r="60" s="19" customFormat="1">
      <c r="B60" s="23" t="s">
        <v>2443</v>
      </c>
      <c r="U60" s="26"/>
    </row>
    <row r="61" s="19" customFormat="1">
      <c r="B61" s="23" t="s">
        <v>2444</v>
      </c>
      <c r="U61" s="26"/>
    </row>
    <row r="62" s="19" customFormat="1">
      <c r="B62" s="23" t="s">
        <v>2445</v>
      </c>
      <c r="U62" s="26"/>
    </row>
    <row r="63" s="19" customFormat="1">
      <c r="B63" s="23" t="s">
        <v>2446</v>
      </c>
      <c r="U63" s="26"/>
    </row>
    <row r="64" s="19" customFormat="1">
      <c r="B64" s="23" t="s">
        <v>2447</v>
      </c>
      <c r="U64" s="26"/>
    </row>
    <row r="65" s="19" customFormat="1">
      <c r="B65" s="23" t="s">
        <v>2066</v>
      </c>
      <c r="U65" s="26"/>
    </row>
    <row r="66" s="19" customFormat="1">
      <c r="B66" s="23" t="s">
        <v>2170</v>
      </c>
      <c r="U66" s="26"/>
    </row>
    <row r="67" s="19" customFormat="1">
      <c r="B67" s="23" t="s">
        <v>2093</v>
      </c>
      <c r="U67" s="26"/>
    </row>
    <row r="68" s="19" customFormat="1">
      <c r="B68" s="23" t="s">
        <v>2171</v>
      </c>
      <c r="U68" s="26"/>
    </row>
    <row r="69" s="19" customFormat="1">
      <c r="B69" s="23" t="s">
        <v>2448</v>
      </c>
      <c r="U69" s="26"/>
    </row>
    <row r="70" s="19" customFormat="1">
      <c r="B70" s="23" t="s">
        <v>2091</v>
      </c>
      <c r="U70" s="26"/>
    </row>
    <row r="71" s="19" customFormat="1">
      <c r="B71" s="23" t="s">
        <v>2101</v>
      </c>
      <c r="U71" s="26"/>
    </row>
    <row r="72" s="19" customFormat="1">
      <c r="B72" s="23" t="s">
        <v>2173</v>
      </c>
      <c r="U72" s="26"/>
    </row>
    <row r="73" s="19" customFormat="1">
      <c r="B73" s="23" t="s">
        <v>2093</v>
      </c>
      <c r="U73" s="26"/>
    </row>
    <row r="74" s="19" customFormat="1">
      <c r="B74" s="23" t="s">
        <v>2174</v>
      </c>
      <c r="U74" s="26"/>
    </row>
    <row r="75" s="19" customFormat="1">
      <c r="B75" s="23" t="s">
        <v>2175</v>
      </c>
      <c r="U75" s="26"/>
    </row>
    <row r="76" s="19" customFormat="1">
      <c r="B76" s="23" t="s">
        <v>2406</v>
      </c>
      <c r="U76" s="26"/>
    </row>
    <row r="77" s="19" customFormat="1">
      <c r="B77" s="23" t="s">
        <v>2449</v>
      </c>
      <c r="U77" s="26"/>
    </row>
    <row r="78" s="19" customFormat="1">
      <c r="B78" s="23" t="s">
        <v>2294</v>
      </c>
      <c r="U78" s="26"/>
    </row>
    <row r="79" s="19" customFormat="1">
      <c r="B79" s="23" t="s">
        <v>2179</v>
      </c>
      <c r="U79" s="26"/>
    </row>
    <row r="80" s="19" customFormat="1">
      <c r="B80" s="23" t="s">
        <v>2180</v>
      </c>
      <c r="U80" s="26"/>
    </row>
    <row r="81" s="19" customFormat="1">
      <c r="B81" s="23" t="s">
        <v>2181</v>
      </c>
      <c r="U81" s="26"/>
    </row>
    <row r="82" s="19" customFormat="1">
      <c r="B82" s="23" t="s">
        <v>2297</v>
      </c>
      <c r="U82" s="26"/>
    </row>
    <row r="83" s="19" customFormat="1">
      <c r="B83" s="23" t="s">
        <v>2183</v>
      </c>
      <c r="U83" s="26"/>
    </row>
    <row r="84" s="19" customFormat="1">
      <c r="B84" s="23" t="s">
        <v>2184</v>
      </c>
      <c r="U84" s="26"/>
    </row>
    <row r="85" s="19" customFormat="1">
      <c r="B85" s="23" t="s">
        <v>2185</v>
      </c>
      <c r="U85" s="26"/>
    </row>
    <row r="86" s="19" customFormat="1">
      <c r="B86" s="23" t="s">
        <v>2300</v>
      </c>
      <c r="U86" s="26"/>
    </row>
    <row r="87" s="19" customFormat="1">
      <c r="B87" s="23" t="s">
        <v>2301</v>
      </c>
      <c r="U87" s="26"/>
    </row>
    <row r="88" s="19" customFormat="1">
      <c r="B88" s="23" t="s">
        <v>2188</v>
      </c>
      <c r="U88" s="26"/>
    </row>
    <row r="89" s="19" customFormat="1">
      <c r="B89" s="23" t="s">
        <v>2189</v>
      </c>
      <c r="U89" s="26"/>
    </row>
    <row r="90" s="19" customFormat="1">
      <c r="B90" s="23" t="s">
        <v>2093</v>
      </c>
      <c r="U90" s="26"/>
    </row>
    <row r="91" s="19" customFormat="1">
      <c r="B91" s="23" t="s">
        <v>2190</v>
      </c>
      <c r="U91" s="26"/>
    </row>
    <row r="92" s="19" customFormat="1">
      <c r="B92" s="23" t="s">
        <v>2191</v>
      </c>
      <c r="U92" s="26"/>
    </row>
    <row r="93" s="19" customFormat="1">
      <c r="B93" s="23" t="s">
        <v>2176</v>
      </c>
      <c r="U93" s="26"/>
    </row>
    <row r="94" s="19" customFormat="1">
      <c r="B94" s="23" t="s">
        <v>2293</v>
      </c>
      <c r="U94" s="26"/>
    </row>
    <row r="95" s="19" customFormat="1">
      <c r="B95" s="23" t="s">
        <v>2294</v>
      </c>
      <c r="U95" s="26"/>
    </row>
    <row r="96" s="19" customFormat="1">
      <c r="B96" s="23" t="s">
        <v>2179</v>
      </c>
      <c r="U96" s="26"/>
    </row>
    <row r="97" s="19" customFormat="1">
      <c r="B97" s="23" t="s">
        <v>2180</v>
      </c>
      <c r="U97" s="26"/>
    </row>
    <row r="98" s="19" customFormat="1">
      <c r="B98" s="23" t="s">
        <v>2181</v>
      </c>
      <c r="U98" s="26"/>
    </row>
    <row r="99" s="19" customFormat="1">
      <c r="B99" s="23" t="s">
        <v>2297</v>
      </c>
      <c r="U99" s="26"/>
    </row>
    <row r="100" s="19" customFormat="1">
      <c r="B100" s="23" t="s">
        <v>2309</v>
      </c>
      <c r="U100" s="26"/>
    </row>
    <row r="101" s="19" customFormat="1">
      <c r="B101" s="23" t="s">
        <v>2184</v>
      </c>
      <c r="U101" s="26"/>
    </row>
    <row r="102" s="19" customFormat="1">
      <c r="B102" s="23" t="s">
        <v>2185</v>
      </c>
      <c r="U102" s="26"/>
    </row>
    <row r="103" s="19" customFormat="1">
      <c r="B103" s="23" t="s">
        <v>2300</v>
      </c>
      <c r="U103" s="26"/>
    </row>
    <row r="104" s="19" customFormat="1">
      <c r="B104" s="23" t="s">
        <v>2305</v>
      </c>
      <c r="U104" s="26"/>
    </row>
    <row r="105" s="19" customFormat="1">
      <c r="B105" s="23" t="s">
        <v>2188</v>
      </c>
      <c r="U105" s="26"/>
    </row>
    <row r="106" s="19" customFormat="1">
      <c r="B106" s="23" t="s">
        <v>2091</v>
      </c>
      <c r="U106" s="26"/>
    </row>
    <row r="107" s="19" customFormat="1">
      <c r="B107" s="23" t="s">
        <v>2101</v>
      </c>
      <c r="U107" s="26"/>
    </row>
    <row r="108" s="19" customFormat="1">
      <c r="B108" s="23" t="s">
        <v>2203</v>
      </c>
      <c r="U108" s="26"/>
    </row>
    <row r="109" s="19" customFormat="1">
      <c r="B109" s="23" t="s">
        <v>2093</v>
      </c>
      <c r="U109" s="26"/>
    </row>
    <row r="110" s="19" customFormat="1">
      <c r="B110" s="23" t="s">
        <v>2450</v>
      </c>
      <c r="U110" s="26"/>
    </row>
    <row r="111" s="19" customFormat="1">
      <c r="B111" s="23" t="s">
        <v>2416</v>
      </c>
      <c r="U111" s="26"/>
    </row>
    <row r="112" s="19" customFormat="1">
      <c r="B112" s="23" t="s">
        <v>2189</v>
      </c>
      <c r="U112" s="26"/>
    </row>
    <row r="113" s="19" customFormat="1">
      <c r="B113" s="23" t="s">
        <v>2093</v>
      </c>
      <c r="U113" s="26"/>
    </row>
    <row r="114" s="19" customFormat="1">
      <c r="B114" s="23" t="s">
        <v>2451</v>
      </c>
      <c r="U114" s="26"/>
    </row>
    <row r="115" s="19" customFormat="1">
      <c r="B115" s="23" t="s">
        <v>2452</v>
      </c>
      <c r="U115" s="26"/>
    </row>
    <row r="116" s="19" customFormat="1">
      <c r="B116" s="23" t="s">
        <v>2453</v>
      </c>
      <c r="U116" s="26"/>
    </row>
    <row r="117" s="19" customFormat="1">
      <c r="B117" s="23" t="s">
        <v>2091</v>
      </c>
      <c r="U117" s="26"/>
    </row>
    <row r="118" s="19" customFormat="1">
      <c r="B118" s="23" t="s">
        <v>2101</v>
      </c>
      <c r="U118" s="26"/>
    </row>
    <row r="119" s="19" customFormat="1">
      <c r="B119" s="23" t="s">
        <v>2207</v>
      </c>
      <c r="U119" s="26"/>
    </row>
    <row r="120" s="19" customFormat="1">
      <c r="B120" s="23" t="s">
        <v>2093</v>
      </c>
      <c r="U120" s="26"/>
    </row>
    <row r="121" s="19" customFormat="1">
      <c r="B121" s="23" t="s">
        <v>2208</v>
      </c>
      <c r="U121" s="26"/>
    </row>
    <row r="122" s="19" customFormat="1">
      <c r="B122" s="23" t="s">
        <v>2454</v>
      </c>
      <c r="U122" s="26"/>
    </row>
    <row r="123" s="19" customFormat="1">
      <c r="B123" s="23" t="s">
        <v>2189</v>
      </c>
      <c r="U123" s="26"/>
    </row>
    <row r="124" s="19" customFormat="1">
      <c r="B124" s="23" t="s">
        <v>2093</v>
      </c>
      <c r="U124" s="26"/>
    </row>
    <row r="125" s="19" customFormat="1">
      <c r="B125" s="23" t="s">
        <v>2327</v>
      </c>
      <c r="U125" s="26"/>
    </row>
    <row r="126" s="19" customFormat="1">
      <c r="B126" s="23" t="s">
        <v>2455</v>
      </c>
      <c r="U126" s="26"/>
    </row>
    <row r="127" s="19" customFormat="1">
      <c r="B127" s="23" t="s">
        <v>2091</v>
      </c>
      <c r="U127" s="26"/>
    </row>
    <row r="128" s="19" customFormat="1">
      <c r="B128" s="23" t="s">
        <v>2216</v>
      </c>
      <c r="U128" s="26"/>
    </row>
    <row r="129" s="19" customFormat="1">
      <c r="B129" s="23" t="s">
        <v>2330</v>
      </c>
      <c r="U129" s="26"/>
    </row>
    <row r="130" s="19" customFormat="1">
      <c r="B130" s="23" t="s">
        <v>2058</v>
      </c>
      <c r="U130" s="26"/>
    </row>
    <row r="131" s="19" customFormat="1">
      <c r="B131" s="23" t="s">
        <v>2059</v>
      </c>
      <c r="U131" s="26"/>
    </row>
    <row r="132" s="19" customFormat="1">
      <c r="B132" s="23" t="s">
        <v>2060</v>
      </c>
      <c r="U132" s="26"/>
    </row>
    <row r="133" s="19" customFormat="1">
      <c r="B133" s="23" t="s">
        <v>2425</v>
      </c>
      <c r="U133" s="26"/>
    </row>
    <row r="134" s="19" customFormat="1">
      <c r="B134" s="23" t="s">
        <v>2426</v>
      </c>
      <c r="U134" s="26"/>
    </row>
    <row r="135" s="19" customFormat="1">
      <c r="B135" s="23" t="s">
        <v>2066</v>
      </c>
      <c r="U135" s="26"/>
    </row>
    <row r="136" s="19" customFormat="1">
      <c r="B136" s="23" t="s">
        <v>2067</v>
      </c>
      <c r="U136" s="26"/>
    </row>
    <row r="137" s="19" customFormat="1">
      <c r="B137" s="23" t="s">
        <v>2456</v>
      </c>
      <c r="U137" s="26"/>
    </row>
    <row r="138" s="19" customFormat="1">
      <c r="B138" s="23" t="s">
        <v>2457</v>
      </c>
      <c r="U138" s="26"/>
    </row>
    <row r="139" s="19" customFormat="1">
      <c r="B139" s="23" t="s">
        <v>2458</v>
      </c>
      <c r="U139" s="26"/>
    </row>
    <row r="140" s="19" customFormat="1">
      <c r="B140" s="23" t="s">
        <v>2070</v>
      </c>
      <c r="U140" s="26"/>
    </row>
    <row r="141" s="19" customFormat="1">
      <c r="B141" s="23" t="s">
        <v>2071</v>
      </c>
      <c r="U141" s="26"/>
    </row>
    <row r="142" s="19" customFormat="1">
      <c r="B142" s="23" t="s">
        <v>2430</v>
      </c>
      <c r="U142" s="26"/>
    </row>
    <row r="143" s="19" customFormat="1">
      <c r="B143" s="23" t="s">
        <v>2230</v>
      </c>
      <c r="U143" s="26"/>
    </row>
    <row r="144" s="19" customFormat="1">
      <c r="B144" s="23" t="s">
        <v>2075</v>
      </c>
      <c r="U144" s="26"/>
    </row>
    <row r="145" s="19" customFormat="1">
      <c r="B145" s="23" t="s">
        <v>2459</v>
      </c>
      <c r="U145" s="26"/>
    </row>
    <row r="146" s="19" customFormat="1">
      <c r="B146" s="23" t="s">
        <v>2460</v>
      </c>
      <c r="U146" s="26"/>
    </row>
    <row r="147" s="19" customFormat="1">
      <c r="B147" s="23" t="s">
        <v>2432</v>
      </c>
      <c r="U147" s="26"/>
    </row>
    <row r="148" s="19" customFormat="1">
      <c r="B148" s="23" t="s">
        <v>2433</v>
      </c>
      <c r="U148" s="26"/>
    </row>
    <row r="149" s="19" customFormat="1">
      <c r="B149" s="23" t="s">
        <v>2079</v>
      </c>
      <c r="U149" s="26"/>
    </row>
    <row r="150" s="19" customFormat="1">
      <c r="B150" s="23" t="s">
        <v>2080</v>
      </c>
      <c r="U150" s="26"/>
    </row>
    <row r="151" s="19" customFormat="1">
      <c r="B151" s="23" t="s">
        <v>2461</v>
      </c>
      <c r="U151" s="26"/>
    </row>
    <row r="152" s="19" customFormat="1">
      <c r="B152" s="23" t="s">
        <v>2082</v>
      </c>
      <c r="U152" s="26"/>
    </row>
    <row r="153" s="19" customFormat="1">
      <c r="B153" s="23" t="s">
        <v>2083</v>
      </c>
      <c r="U153" s="26"/>
    </row>
    <row r="154" s="19" customFormat="1">
      <c r="B154" s="23" t="s">
        <v>2084</v>
      </c>
      <c r="U154" s="26"/>
    </row>
    <row r="155" s="19" customFormat="1">
      <c r="B155" s="23" t="s">
        <v>2085</v>
      </c>
      <c r="U155" s="26"/>
    </row>
    <row r="156" s="19" customFormat="1">
      <c r="B156" s="23" t="s">
        <v>2235</v>
      </c>
      <c r="U156" s="26"/>
    </row>
    <row r="157" s="19" customFormat="1">
      <c r="B157" s="23" t="s">
        <v>2087</v>
      </c>
      <c r="U157" s="26"/>
    </row>
    <row r="158" s="19" customFormat="1">
      <c r="B158" s="23" t="s">
        <v>2088</v>
      </c>
      <c r="U158" s="26"/>
    </row>
    <row r="159" s="19" customFormat="1">
      <c r="B159" s="23" t="s">
        <v>2089</v>
      </c>
      <c r="U159" s="26"/>
    </row>
    <row r="160" s="19" customFormat="1">
      <c r="B160" s="23" t="s">
        <v>2090</v>
      </c>
      <c r="U160" s="26"/>
    </row>
    <row r="161" s="19" customFormat="1">
      <c r="B161" s="23" t="s">
        <v>2091</v>
      </c>
      <c r="U161" s="26"/>
    </row>
    <row r="162" s="19" customFormat="1">
      <c r="B162" s="23" t="s">
        <v>2066</v>
      </c>
      <c r="U162" s="26"/>
    </row>
    <row r="163" s="19" customFormat="1">
      <c r="B163" s="23" t="s">
        <v>2092</v>
      </c>
      <c r="U163" s="26"/>
    </row>
    <row r="164" s="19" customFormat="1">
      <c r="B164" s="23" t="s">
        <v>2093</v>
      </c>
      <c r="U164" s="26"/>
    </row>
    <row r="165" s="19" customFormat="1">
      <c r="B165" s="23" t="s">
        <v>2342</v>
      </c>
      <c r="U165" s="26"/>
    </row>
    <row r="166" s="19" customFormat="1">
      <c r="B166" s="23" t="s">
        <v>2462</v>
      </c>
      <c r="U166" s="26"/>
    </row>
    <row r="167" s="19" customFormat="1">
      <c r="B167" s="23" t="s">
        <v>2091</v>
      </c>
      <c r="U167" s="26"/>
    </row>
    <row r="168" s="19" customFormat="1">
      <c r="B168" s="23" t="s">
        <v>2101</v>
      </c>
      <c r="U168" s="26"/>
    </row>
    <row r="169" s="19" customFormat="1">
      <c r="B169" s="23" t="s">
        <v>2436</v>
      </c>
      <c r="U169" s="26"/>
    </row>
    <row r="170" s="19" customFormat="1">
      <c r="B170" s="23" t="s">
        <v>2437</v>
      </c>
      <c r="U170" s="26"/>
    </row>
    <row r="171" s="19" customFormat="1">
      <c r="B171" s="23" t="s">
        <v>2438</v>
      </c>
      <c r="U171" s="26"/>
    </row>
    <row r="172" s="19" customFormat="1">
      <c r="B172" s="23" t="s">
        <v>2439</v>
      </c>
      <c r="U172" s="26"/>
    </row>
    <row r="173" s="19" customFormat="1">
      <c r="B173" s="23" t="s">
        <v>2440</v>
      </c>
      <c r="U173" s="26"/>
    </row>
    <row r="174" s="19" customFormat="1">
      <c r="B174" s="23" t="s">
        <v>2463</v>
      </c>
      <c r="U174" s="26"/>
    </row>
    <row r="175" s="19" customFormat="1">
      <c r="B175" s="23" t="s">
        <v>2442</v>
      </c>
      <c r="U175" s="26"/>
    </row>
    <row r="176" s="19" customFormat="1">
      <c r="B176" s="23" t="s">
        <v>2443</v>
      </c>
      <c r="U176" s="26"/>
    </row>
    <row r="177" s="19" customFormat="1">
      <c r="B177" s="23" t="s">
        <v>2464</v>
      </c>
      <c r="U177" s="26"/>
    </row>
    <row r="178" s="19" customFormat="1">
      <c r="B178" s="23" t="s">
        <v>2465</v>
      </c>
      <c r="U178" s="26"/>
    </row>
    <row r="179" s="19" customFormat="1">
      <c r="B179" s="23" t="s">
        <v>2466</v>
      </c>
      <c r="U179" s="26"/>
    </row>
    <row r="180" s="19" customFormat="1">
      <c r="B180" s="23" t="s">
        <v>2467</v>
      </c>
      <c r="U180" s="26"/>
    </row>
    <row r="181" s="19" customFormat="1">
      <c r="B181" s="23" t="s">
        <v>2446</v>
      </c>
      <c r="U181" s="26"/>
    </row>
    <row r="182" s="19" customFormat="1">
      <c r="B182" s="23" t="s">
        <v>2468</v>
      </c>
      <c r="U182" s="26"/>
    </row>
    <row r="183" s="19" customFormat="1">
      <c r="B183" s="23" t="s">
        <v>2066</v>
      </c>
      <c r="U183" s="26"/>
    </row>
    <row r="184" s="19" customFormat="1">
      <c r="B184" s="23" t="s">
        <v>2170</v>
      </c>
      <c r="U184" s="26"/>
    </row>
    <row r="185" s="19" customFormat="1">
      <c r="B185" s="23" t="s">
        <v>2093</v>
      </c>
      <c r="U185" s="26"/>
    </row>
    <row r="186" s="19" customFormat="1">
      <c r="B186" s="23" t="s">
        <v>2469</v>
      </c>
      <c r="U186" s="26"/>
    </row>
    <row r="187" s="19" customFormat="1">
      <c r="B187" s="23" t="s">
        <v>2470</v>
      </c>
      <c r="U187" s="26"/>
    </row>
    <row r="188" s="19" customFormat="1">
      <c r="B188" s="23" t="s">
        <v>2091</v>
      </c>
      <c r="U188" s="26"/>
    </row>
    <row r="189" s="19" customFormat="1">
      <c r="B189" s="23" t="s">
        <v>2101</v>
      </c>
      <c r="U189" s="26"/>
    </row>
    <row r="190" s="19" customFormat="1">
      <c r="B190" s="23" t="s">
        <v>2173</v>
      </c>
      <c r="U190" s="26"/>
    </row>
    <row r="191" s="19" customFormat="1">
      <c r="B191" s="23" t="s">
        <v>2093</v>
      </c>
      <c r="U191" s="26"/>
    </row>
    <row r="192" s="19" customFormat="1">
      <c r="B192" s="23" t="s">
        <v>2190</v>
      </c>
      <c r="U192" s="26"/>
    </row>
    <row r="193" s="19" customFormat="1">
      <c r="B193" s="23" t="s">
        <v>2211</v>
      </c>
      <c r="U193" s="26"/>
    </row>
    <row r="194" s="19" customFormat="1">
      <c r="B194" s="23" t="s">
        <v>2406</v>
      </c>
      <c r="U194" s="26"/>
    </row>
    <row r="195" s="19" customFormat="1">
      <c r="B195" s="23" t="s">
        <v>2471</v>
      </c>
      <c r="U195" s="26"/>
    </row>
    <row r="196" s="19" customFormat="1">
      <c r="B196" s="23" t="s">
        <v>2294</v>
      </c>
      <c r="U196" s="26"/>
    </row>
    <row r="197" s="19" customFormat="1">
      <c r="B197" s="23" t="s">
        <v>2295</v>
      </c>
      <c r="U197" s="26"/>
    </row>
    <row r="198" s="19" customFormat="1">
      <c r="B198" s="23" t="s">
        <v>2180</v>
      </c>
      <c r="U198" s="26"/>
    </row>
    <row r="199" s="19" customFormat="1">
      <c r="B199" s="23" t="s">
        <v>2296</v>
      </c>
      <c r="U199" s="26"/>
    </row>
    <row r="200" s="19" customFormat="1">
      <c r="B200" s="23" t="s">
        <v>2399</v>
      </c>
      <c r="U200" s="26"/>
    </row>
    <row r="201" s="19" customFormat="1">
      <c r="B201" s="23" t="s">
        <v>2298</v>
      </c>
      <c r="U201" s="26"/>
    </row>
    <row r="202" s="19" customFormat="1">
      <c r="B202" s="23" t="s">
        <v>2303</v>
      </c>
      <c r="U202" s="26"/>
    </row>
    <row r="203" s="19" customFormat="1">
      <c r="B203" s="23" t="s">
        <v>2299</v>
      </c>
      <c r="U203" s="26"/>
    </row>
    <row r="204" s="19" customFormat="1">
      <c r="B204" s="23" t="s">
        <v>2186</v>
      </c>
      <c r="U204" s="26"/>
    </row>
    <row r="205" s="19" customFormat="1">
      <c r="B205" s="23" t="s">
        <v>2400</v>
      </c>
      <c r="U205" s="26"/>
    </row>
    <row r="206" s="19" customFormat="1">
      <c r="B206" s="23" t="s">
        <v>2304</v>
      </c>
      <c r="U206" s="26"/>
    </row>
    <row r="207" s="19" customFormat="1">
      <c r="B207" s="23" t="s">
        <v>2189</v>
      </c>
      <c r="U207" s="26"/>
    </row>
    <row r="208" s="19" customFormat="1">
      <c r="B208" s="23" t="s">
        <v>2093</v>
      </c>
      <c r="U208" s="26"/>
    </row>
    <row r="209" s="19" customFormat="1">
      <c r="B209" s="23" t="s">
        <v>2190</v>
      </c>
      <c r="U209" s="26"/>
    </row>
    <row r="210" s="19" customFormat="1">
      <c r="B210" s="23" t="s">
        <v>2175</v>
      </c>
      <c r="U210" s="26"/>
    </row>
    <row r="211" s="19" customFormat="1">
      <c r="B211" s="23" t="s">
        <v>2176</v>
      </c>
      <c r="U211" s="26"/>
    </row>
    <row r="212" s="19" customFormat="1">
      <c r="B212" s="23" t="s">
        <v>2177</v>
      </c>
      <c r="U212" s="26"/>
    </row>
    <row r="213" s="19" customFormat="1">
      <c r="B213" s="23" t="s">
        <v>2294</v>
      </c>
      <c r="U213" s="26"/>
    </row>
    <row r="214" s="19" customFormat="1">
      <c r="B214" s="23" t="s">
        <v>2179</v>
      </c>
      <c r="U214" s="26"/>
    </row>
    <row r="215" s="19" customFormat="1">
      <c r="B215" s="23" t="s">
        <v>2180</v>
      </c>
      <c r="U215" s="26"/>
    </row>
    <row r="216" s="19" customFormat="1">
      <c r="B216" s="23" t="s">
        <v>2296</v>
      </c>
      <c r="U216" s="26"/>
    </row>
    <row r="217" s="19" customFormat="1">
      <c r="B217" s="23" t="s">
        <v>2297</v>
      </c>
      <c r="U217" s="26"/>
    </row>
    <row r="218" s="19" customFormat="1">
      <c r="B218" s="23" t="s">
        <v>2298</v>
      </c>
      <c r="U218" s="26"/>
    </row>
    <row r="219" s="19" customFormat="1">
      <c r="B219" s="23" t="s">
        <v>2184</v>
      </c>
      <c r="U219" s="26"/>
    </row>
    <row r="220" s="19" customFormat="1">
      <c r="B220" s="23" t="s">
        <v>2299</v>
      </c>
      <c r="U220" s="26"/>
    </row>
    <row r="221" s="19" customFormat="1">
      <c r="B221" s="23" t="s">
        <v>2300</v>
      </c>
      <c r="U221" s="26"/>
    </row>
    <row r="222" s="19" customFormat="1">
      <c r="B222" s="23" t="s">
        <v>2305</v>
      </c>
      <c r="U222" s="26"/>
    </row>
    <row r="223" s="19" customFormat="1">
      <c r="B223" s="23" t="s">
        <v>2304</v>
      </c>
      <c r="U223" s="26"/>
    </row>
    <row r="224" s="19" customFormat="1">
      <c r="B224" s="23" t="s">
        <v>2091</v>
      </c>
      <c r="U224" s="26"/>
    </row>
    <row r="225" s="19" customFormat="1">
      <c r="B225" s="23" t="s">
        <v>2101</v>
      </c>
      <c r="U225" s="26"/>
    </row>
    <row r="226" s="19" customFormat="1">
      <c r="B226" s="23" t="s">
        <v>2203</v>
      </c>
      <c r="U226" s="26"/>
    </row>
    <row r="227" s="19" customFormat="1">
      <c r="B227" s="23" t="s">
        <v>2093</v>
      </c>
      <c r="U227" s="26"/>
    </row>
    <row r="228" s="19" customFormat="1">
      <c r="B228" s="23" t="s">
        <v>2472</v>
      </c>
      <c r="U228" s="26"/>
    </row>
    <row r="229" s="19" customFormat="1">
      <c r="B229" s="23" t="s">
        <v>2314</v>
      </c>
      <c r="U229" s="26"/>
    </row>
    <row r="230" s="19" customFormat="1">
      <c r="B230" s="23" t="s">
        <v>2189</v>
      </c>
      <c r="U230" s="26"/>
    </row>
    <row r="231" s="19" customFormat="1">
      <c r="B231" s="23" t="s">
        <v>2093</v>
      </c>
      <c r="U231" s="26"/>
    </row>
    <row r="232" s="19" customFormat="1">
      <c r="B232" s="23" t="s">
        <v>2472</v>
      </c>
      <c r="U232" s="26"/>
    </row>
    <row r="233" s="19" customFormat="1">
      <c r="B233" s="23" t="s">
        <v>2473</v>
      </c>
      <c r="U233" s="26"/>
    </row>
    <row r="234" s="19" customFormat="1">
      <c r="B234" s="23" t="s">
        <v>2189</v>
      </c>
      <c r="U234" s="26"/>
    </row>
    <row r="235" s="19" customFormat="1">
      <c r="B235" s="23" t="s">
        <v>2093</v>
      </c>
      <c r="U235" s="26"/>
    </row>
    <row r="236" s="19" customFormat="1">
      <c r="B236" s="23" t="s">
        <v>2474</v>
      </c>
      <c r="U236" s="26"/>
    </row>
    <row r="237" s="19" customFormat="1">
      <c r="B237" s="23" t="s">
        <v>2475</v>
      </c>
      <c r="U237" s="26"/>
    </row>
    <row r="238" s="19" customFormat="1">
      <c r="B238" s="23" t="s">
        <v>2317</v>
      </c>
      <c r="U238" s="26"/>
    </row>
    <row r="239" s="19" customFormat="1">
      <c r="B239" s="23" t="s">
        <v>2189</v>
      </c>
      <c r="U239" s="26"/>
    </row>
    <row r="240" s="19" customFormat="1">
      <c r="B240" s="23" t="s">
        <v>2093</v>
      </c>
      <c r="U240" s="26"/>
    </row>
    <row r="241" s="19" customFormat="1">
      <c r="B241" s="23" t="s">
        <v>2476</v>
      </c>
      <c r="U241" s="26"/>
    </row>
    <row r="242" s="19" customFormat="1">
      <c r="B242" s="23" t="s">
        <v>2475</v>
      </c>
      <c r="U242" s="26"/>
    </row>
    <row r="243" s="19" customFormat="1">
      <c r="B243" s="23" t="s">
        <v>2322</v>
      </c>
      <c r="U243" s="26"/>
    </row>
    <row r="244" s="19" customFormat="1">
      <c r="B244" s="23" t="s">
        <v>2091</v>
      </c>
      <c r="U244" s="26"/>
    </row>
    <row r="245" s="19" customFormat="1">
      <c r="B245" s="23" t="s">
        <v>2101</v>
      </c>
      <c r="U245" s="26"/>
    </row>
    <row r="246" s="19" customFormat="1">
      <c r="B246" s="23" t="s">
        <v>2207</v>
      </c>
      <c r="U246" s="26"/>
    </row>
    <row r="247" s="19" customFormat="1">
      <c r="B247" s="23" t="s">
        <v>2093</v>
      </c>
      <c r="U247" s="26"/>
    </row>
    <row r="248" s="19" customFormat="1">
      <c r="B248" s="23" t="s">
        <v>2208</v>
      </c>
      <c r="U248" s="26"/>
    </row>
    <row r="249" s="19" customFormat="1">
      <c r="B249" s="23" t="s">
        <v>2477</v>
      </c>
      <c r="U249" s="26"/>
    </row>
    <row r="250" s="19" customFormat="1">
      <c r="B250" s="23" t="s">
        <v>2189</v>
      </c>
      <c r="U250" s="26"/>
    </row>
    <row r="251" s="19" customFormat="1">
      <c r="B251" s="23" t="s">
        <v>2093</v>
      </c>
      <c r="U251" s="26"/>
    </row>
    <row r="252" s="19" customFormat="1">
      <c r="B252" s="23" t="s">
        <v>2327</v>
      </c>
      <c r="U252" s="26"/>
    </row>
    <row r="253" s="19" customFormat="1">
      <c r="B253" s="23" t="s">
        <v>2478</v>
      </c>
      <c r="U253" s="26"/>
    </row>
    <row r="254" s="19" customFormat="1">
      <c r="B254" s="23" t="s">
        <v>2189</v>
      </c>
      <c r="U254" s="26"/>
    </row>
    <row r="255" s="19" customFormat="1">
      <c r="B255" s="23" t="s">
        <v>2093</v>
      </c>
      <c r="U255" s="26"/>
    </row>
    <row r="256" s="19" customFormat="1">
      <c r="B256" s="23" t="s">
        <v>2327</v>
      </c>
      <c r="U256" s="26"/>
    </row>
    <row r="257" s="19" customFormat="1">
      <c r="B257" s="23" t="s">
        <v>2455</v>
      </c>
      <c r="U257" s="26"/>
    </row>
    <row r="258" s="19" customFormat="1">
      <c r="B258" s="23" t="s">
        <v>2091</v>
      </c>
      <c r="U258" s="26"/>
    </row>
    <row r="259" s="19" customFormat="1">
      <c r="B259" s="23" t="s">
        <v>2216</v>
      </c>
      <c r="U259" s="26"/>
    </row>
    <row r="260" s="19" customFormat="1">
      <c r="B260" s="23" t="s">
        <v>2217</v>
      </c>
      <c r="U260" s="26"/>
    </row>
    <row r="261" s="19" customFormat="1">
      <c r="B261" s="23" t="s">
        <v>2218</v>
      </c>
      <c r="U261" s="26"/>
    </row>
    <row r="262" s="19" customFormat="1">
      <c r="B262" s="24" t="s">
        <v>2219</v>
      </c>
      <c r="C262" s="21"/>
      <c r="D262" s="21"/>
      <c r="E262" s="21"/>
      <c r="F262" s="21"/>
      <c r="G262" s="21"/>
      <c r="H262" s="21"/>
      <c r="I262" s="21"/>
      <c r="J262" s="21"/>
      <c r="K262" s="21"/>
      <c r="L262" s="21"/>
      <c r="M262" s="21"/>
      <c r="N262" s="21"/>
      <c r="O262" s="21"/>
      <c r="P262" s="21"/>
      <c r="Q262" s="21"/>
      <c r="R262" s="21"/>
      <c r="S262" s="21"/>
      <c r="T262" s="21"/>
      <c r="U262" s="27"/>
    </row>
    <row r="263"/>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 ref="B248:U248"/>
    <mergeCell ref="B249:U249"/>
    <mergeCell ref="B250:U250"/>
    <mergeCell ref="B251:U251"/>
    <mergeCell ref="B252:U252"/>
    <mergeCell ref="B253:U253"/>
    <mergeCell ref="B254:U254"/>
    <mergeCell ref="B255:U255"/>
    <mergeCell ref="B256:U256"/>
    <mergeCell ref="B257:U257"/>
    <mergeCell ref="B258:U258"/>
    <mergeCell ref="B259:U259"/>
    <mergeCell ref="B260:U260"/>
    <mergeCell ref="B261:U261"/>
    <mergeCell ref="B262:U262"/>
  </mergeCells>
  <headerFooter/>
</worksheet>
</file>

<file path=xl/worksheets/sheet7.xml><?xml version="1.0" encoding="utf-8"?>
<worksheet xmlns:r="http://schemas.openxmlformats.org/officeDocument/2006/relationships" xmlns="http://schemas.openxmlformats.org/spreadsheetml/2006/main">
  <dimension ref="A1:U365"/>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2048</v>
      </c>
      <c r="C5" s="20"/>
      <c r="D5" s="20"/>
      <c r="E5" s="20"/>
      <c r="F5" s="20"/>
      <c r="G5" s="20"/>
      <c r="H5" s="20"/>
      <c r="I5" s="20"/>
      <c r="J5" s="20"/>
      <c r="K5" s="20"/>
      <c r="L5" s="20"/>
      <c r="M5" s="20"/>
      <c r="N5" s="20"/>
      <c r="O5" s="20"/>
      <c r="P5" s="20"/>
      <c r="Q5" s="20"/>
      <c r="R5" s="20"/>
      <c r="S5" s="20"/>
      <c r="T5" s="20"/>
      <c r="U5" s="25"/>
    </row>
    <row r="6" s="19" customFormat="1">
      <c r="B6" s="23" t="s">
        <v>2049</v>
      </c>
      <c r="U6" s="26"/>
    </row>
    <row r="7" s="19" customFormat="1">
      <c r="B7" s="23" t="s">
        <v>2050</v>
      </c>
      <c r="U7" s="26"/>
    </row>
    <row r="8" s="19" customFormat="1">
      <c r="B8" s="23" t="s">
        <v>2051</v>
      </c>
      <c r="U8" s="26"/>
    </row>
    <row r="9" s="19" customFormat="1">
      <c r="B9" s="23" t="s">
        <v>2052</v>
      </c>
      <c r="U9" s="26"/>
    </row>
    <row r="10" s="19" customFormat="1">
      <c r="B10" s="23" t="s">
        <v>2479</v>
      </c>
      <c r="U10" s="26"/>
    </row>
    <row r="11" s="19" customFormat="1">
      <c r="B11" s="23" t="s">
        <v>2480</v>
      </c>
      <c r="U11" s="26"/>
    </row>
    <row r="12" s="19" customFormat="1">
      <c r="B12" s="23" t="s">
        <v>2481</v>
      </c>
      <c r="U12" s="26"/>
    </row>
    <row r="13" s="19" customFormat="1">
      <c r="B13" s="23" t="s">
        <v>2056</v>
      </c>
      <c r="U13" s="26"/>
    </row>
    <row r="14" s="19" customFormat="1">
      <c r="B14" s="23" t="s">
        <v>2057</v>
      </c>
      <c r="U14" s="26"/>
    </row>
    <row r="15" s="19" customFormat="1">
      <c r="B15" s="23" t="s">
        <v>2058</v>
      </c>
      <c r="U15" s="26"/>
    </row>
    <row r="16" s="19" customFormat="1">
      <c r="B16" s="23" t="s">
        <v>2059</v>
      </c>
      <c r="U16" s="26"/>
    </row>
    <row r="17" s="19" customFormat="1">
      <c r="B17" s="23" t="s">
        <v>2060</v>
      </c>
      <c r="U17" s="26"/>
    </row>
    <row r="18" s="19" customFormat="1">
      <c r="B18" s="23" t="s">
        <v>2482</v>
      </c>
      <c r="U18" s="26"/>
    </row>
    <row r="19" s="19" customFormat="1">
      <c r="B19" s="23" t="s">
        <v>2426</v>
      </c>
      <c r="U19" s="26"/>
    </row>
    <row r="20" s="19" customFormat="1">
      <c r="B20" s="23" t="s">
        <v>2066</v>
      </c>
      <c r="U20" s="26"/>
    </row>
    <row r="21" s="19" customFormat="1">
      <c r="B21" s="23" t="s">
        <v>2067</v>
      </c>
      <c r="U21" s="26"/>
    </row>
    <row r="22" s="19" customFormat="1">
      <c r="B22" s="23" t="s">
        <v>2483</v>
      </c>
      <c r="U22" s="26"/>
    </row>
    <row r="23" s="19" customFormat="1">
      <c r="B23" s="23" t="s">
        <v>2484</v>
      </c>
      <c r="U23" s="26"/>
    </row>
    <row r="24" s="19" customFormat="1">
      <c r="B24" s="23" t="s">
        <v>2485</v>
      </c>
      <c r="U24" s="26"/>
    </row>
    <row r="25" s="19" customFormat="1">
      <c r="B25" s="23" t="s">
        <v>2229</v>
      </c>
      <c r="U25" s="26"/>
    </row>
    <row r="26" s="19" customFormat="1">
      <c r="B26" s="23" t="s">
        <v>2486</v>
      </c>
      <c r="U26" s="26"/>
    </row>
    <row r="27" s="19" customFormat="1">
      <c r="B27" s="23" t="s">
        <v>2430</v>
      </c>
      <c r="U27" s="26"/>
    </row>
    <row r="28" s="19" customFormat="1">
      <c r="B28" s="23" t="s">
        <v>2074</v>
      </c>
      <c r="U28" s="26"/>
    </row>
    <row r="29" s="19" customFormat="1">
      <c r="B29" s="23" t="s">
        <v>2487</v>
      </c>
      <c r="U29" s="26"/>
    </row>
    <row r="30" s="19" customFormat="1">
      <c r="B30" s="23" t="s">
        <v>2488</v>
      </c>
      <c r="U30" s="26"/>
    </row>
    <row r="31" s="19" customFormat="1">
      <c r="B31" s="23" t="s">
        <v>2431</v>
      </c>
      <c r="U31" s="26"/>
    </row>
    <row r="32" s="19" customFormat="1">
      <c r="B32" s="23" t="s">
        <v>2432</v>
      </c>
      <c r="U32" s="26"/>
    </row>
    <row r="33" s="19" customFormat="1">
      <c r="B33" s="23" t="s">
        <v>2489</v>
      </c>
      <c r="U33" s="26"/>
    </row>
    <row r="34" s="19" customFormat="1">
      <c r="B34" s="23" t="s">
        <v>2079</v>
      </c>
      <c r="U34" s="26"/>
    </row>
    <row r="35" s="19" customFormat="1">
      <c r="B35" s="23" t="s">
        <v>2490</v>
      </c>
      <c r="U35" s="26"/>
    </row>
    <row r="36" s="19" customFormat="1">
      <c r="B36" s="23" t="s">
        <v>2091</v>
      </c>
      <c r="U36" s="26"/>
    </row>
    <row r="37" s="19" customFormat="1">
      <c r="B37" s="23" t="s">
        <v>2066</v>
      </c>
      <c r="U37" s="26"/>
    </row>
    <row r="38" s="19" customFormat="1">
      <c r="B38" s="23" t="s">
        <v>2491</v>
      </c>
      <c r="U38" s="26"/>
    </row>
    <row r="39" s="19" customFormat="1">
      <c r="B39" s="23" t="s">
        <v>2093</v>
      </c>
      <c r="U39" s="26"/>
    </row>
    <row r="40" s="19" customFormat="1">
      <c r="B40" s="23" t="s">
        <v>2492</v>
      </c>
      <c r="U40" s="26"/>
    </row>
    <row r="41" s="19" customFormat="1">
      <c r="B41" s="23" t="s">
        <v>2493</v>
      </c>
      <c r="U41" s="26"/>
    </row>
    <row r="42" s="19" customFormat="1">
      <c r="B42" s="23" t="s">
        <v>2494</v>
      </c>
      <c r="U42" s="26"/>
    </row>
    <row r="43" s="19" customFormat="1">
      <c r="B43" s="23" t="s">
        <v>2495</v>
      </c>
      <c r="U43" s="26"/>
    </row>
    <row r="44" s="19" customFormat="1">
      <c r="B44" s="23" t="s">
        <v>2496</v>
      </c>
      <c r="U44" s="26"/>
    </row>
    <row r="45" s="19" customFormat="1">
      <c r="B45" s="23" t="s">
        <v>2497</v>
      </c>
      <c r="U45" s="26"/>
    </row>
    <row r="46" s="19" customFormat="1">
      <c r="B46" s="23" t="s">
        <v>2498</v>
      </c>
      <c r="U46" s="26"/>
    </row>
    <row r="47" s="19" customFormat="1">
      <c r="B47" s="23" t="s">
        <v>2091</v>
      </c>
      <c r="U47" s="26"/>
    </row>
    <row r="48" s="19" customFormat="1">
      <c r="B48" s="23" t="s">
        <v>2101</v>
      </c>
      <c r="U48" s="26"/>
    </row>
    <row r="49" s="19" customFormat="1">
      <c r="B49" s="23" t="s">
        <v>2092</v>
      </c>
      <c r="U49" s="26"/>
    </row>
    <row r="50" s="19" customFormat="1">
      <c r="B50" s="23" t="s">
        <v>2093</v>
      </c>
      <c r="U50" s="26"/>
    </row>
    <row r="51" s="19" customFormat="1">
      <c r="B51" s="23" t="s">
        <v>2342</v>
      </c>
      <c r="U51" s="26"/>
    </row>
    <row r="52" s="19" customFormat="1">
      <c r="B52" s="23" t="s">
        <v>2499</v>
      </c>
      <c r="U52" s="26"/>
    </row>
    <row r="53" s="19" customFormat="1">
      <c r="B53" s="23" t="s">
        <v>2091</v>
      </c>
      <c r="U53" s="26"/>
    </row>
    <row r="54" s="19" customFormat="1">
      <c r="B54" s="23" t="s">
        <v>2101</v>
      </c>
      <c r="U54" s="26"/>
    </row>
    <row r="55" s="19" customFormat="1">
      <c r="B55" s="23" t="s">
        <v>2102</v>
      </c>
      <c r="U55" s="26"/>
    </row>
    <row r="56" s="19" customFormat="1">
      <c r="B56" s="23" t="s">
        <v>2103</v>
      </c>
      <c r="U56" s="26"/>
    </row>
    <row r="57" s="19" customFormat="1">
      <c r="B57" s="23" t="s">
        <v>2104</v>
      </c>
      <c r="U57" s="26"/>
    </row>
    <row r="58" s="19" customFormat="1">
      <c r="B58" s="23" t="s">
        <v>2105</v>
      </c>
      <c r="U58" s="26"/>
    </row>
    <row r="59" s="19" customFormat="1">
      <c r="B59" s="23" t="s">
        <v>2106</v>
      </c>
      <c r="U59" s="26"/>
    </row>
    <row r="60" s="19" customFormat="1">
      <c r="B60" s="23" t="s">
        <v>2107</v>
      </c>
      <c r="U60" s="26"/>
    </row>
    <row r="61" s="19" customFormat="1">
      <c r="B61" s="23" t="s">
        <v>2108</v>
      </c>
      <c r="U61" s="26"/>
    </row>
    <row r="62" s="19" customFormat="1">
      <c r="B62" s="23" t="s">
        <v>2500</v>
      </c>
      <c r="U62" s="26"/>
    </row>
    <row r="63" s="19" customFormat="1">
      <c r="B63" s="23" t="s">
        <v>2501</v>
      </c>
      <c r="U63" s="26"/>
    </row>
    <row r="64" s="19" customFormat="1">
      <c r="B64" s="23" t="s">
        <v>2350</v>
      </c>
      <c r="U64" s="26"/>
    </row>
    <row r="65" s="19" customFormat="1">
      <c r="B65" s="23" t="s">
        <v>2502</v>
      </c>
      <c r="U65" s="26"/>
    </row>
    <row r="66" s="19" customFormat="1">
      <c r="B66" s="23" t="s">
        <v>2113</v>
      </c>
      <c r="U66" s="26"/>
    </row>
    <row r="67" s="19" customFormat="1">
      <c r="B67" s="23" t="s">
        <v>2114</v>
      </c>
      <c r="U67" s="26"/>
    </row>
    <row r="68" s="19" customFormat="1">
      <c r="B68" s="23" t="s">
        <v>2503</v>
      </c>
      <c r="U68" s="26"/>
    </row>
    <row r="69" s="19" customFormat="1">
      <c r="B69" s="23" t="s">
        <v>2504</v>
      </c>
      <c r="U69" s="26"/>
    </row>
    <row r="70" s="19" customFormat="1">
      <c r="B70" s="23" t="s">
        <v>2505</v>
      </c>
      <c r="U70" s="26"/>
    </row>
    <row r="71" s="19" customFormat="1">
      <c r="B71" s="23" t="s">
        <v>2506</v>
      </c>
      <c r="U71" s="26"/>
    </row>
    <row r="72" s="19" customFormat="1">
      <c r="B72" s="23" t="s">
        <v>2507</v>
      </c>
      <c r="U72" s="26"/>
    </row>
    <row r="73" s="19" customFormat="1">
      <c r="B73" s="23" t="s">
        <v>2508</v>
      </c>
      <c r="U73" s="26"/>
    </row>
    <row r="74" s="19" customFormat="1">
      <c r="B74" s="23" t="s">
        <v>2509</v>
      </c>
      <c r="U74" s="26"/>
    </row>
    <row r="75" s="19" customFormat="1">
      <c r="B75" s="23" t="s">
        <v>2510</v>
      </c>
      <c r="U75" s="26"/>
    </row>
    <row r="76" s="19" customFormat="1">
      <c r="B76" s="23" t="s">
        <v>2511</v>
      </c>
      <c r="U76" s="26"/>
    </row>
    <row r="77" s="19" customFormat="1">
      <c r="B77" s="23" t="s">
        <v>2466</v>
      </c>
      <c r="U77" s="26"/>
    </row>
    <row r="78" s="19" customFormat="1">
      <c r="B78" s="23" t="s">
        <v>2512</v>
      </c>
      <c r="U78" s="26"/>
    </row>
    <row r="79" s="19" customFormat="1">
      <c r="B79" s="23" t="s">
        <v>2361</v>
      </c>
      <c r="U79" s="26"/>
    </row>
    <row r="80" s="19" customFormat="1">
      <c r="B80" s="23" t="s">
        <v>2066</v>
      </c>
      <c r="U80" s="26"/>
    </row>
    <row r="81" s="19" customFormat="1">
      <c r="B81" s="23" t="s">
        <v>2513</v>
      </c>
      <c r="U81" s="26"/>
    </row>
    <row r="82" s="19" customFormat="1">
      <c r="B82" s="23" t="s">
        <v>2514</v>
      </c>
      <c r="U82" s="26"/>
    </row>
    <row r="83" s="19" customFormat="1">
      <c r="B83" s="23" t="s">
        <v>2515</v>
      </c>
      <c r="U83" s="26"/>
    </row>
    <row r="84" s="19" customFormat="1">
      <c r="B84" s="23" t="s">
        <v>2516</v>
      </c>
      <c r="U84" s="26"/>
    </row>
    <row r="85" s="19" customFormat="1">
      <c r="B85" s="23" t="s">
        <v>2517</v>
      </c>
      <c r="U85" s="26"/>
    </row>
    <row r="86" s="19" customFormat="1">
      <c r="B86" s="23" t="s">
        <v>2518</v>
      </c>
      <c r="U86" s="26"/>
    </row>
    <row r="87" s="19" customFormat="1">
      <c r="B87" s="23" t="s">
        <v>2519</v>
      </c>
      <c r="U87" s="26"/>
    </row>
    <row r="88" s="19" customFormat="1">
      <c r="B88" s="23" t="s">
        <v>2520</v>
      </c>
      <c r="U88" s="26"/>
    </row>
    <row r="89" s="19" customFormat="1">
      <c r="B89" s="23" t="s">
        <v>2521</v>
      </c>
      <c r="U89" s="26"/>
    </row>
    <row r="90" s="19" customFormat="1">
      <c r="B90" s="23" t="s">
        <v>2522</v>
      </c>
      <c r="U90" s="26"/>
    </row>
    <row r="91" s="19" customFormat="1">
      <c r="B91" s="23" t="s">
        <v>2523</v>
      </c>
      <c r="U91" s="26"/>
    </row>
    <row r="92" s="19" customFormat="1">
      <c r="B92" s="23" t="s">
        <v>2524</v>
      </c>
      <c r="U92" s="26"/>
    </row>
    <row r="93" s="19" customFormat="1">
      <c r="B93" s="23" t="s">
        <v>2525</v>
      </c>
      <c r="U93" s="26"/>
    </row>
    <row r="94" s="19" customFormat="1">
      <c r="B94" s="23" t="s">
        <v>2526</v>
      </c>
      <c r="U94" s="26"/>
    </row>
    <row r="95" s="19" customFormat="1">
      <c r="B95" s="23" t="s">
        <v>2527</v>
      </c>
      <c r="U95" s="26"/>
    </row>
    <row r="96" s="19" customFormat="1">
      <c r="B96" s="23" t="s">
        <v>2528</v>
      </c>
      <c r="U96" s="26"/>
    </row>
    <row r="97" s="19" customFormat="1">
      <c r="B97" s="23" t="s">
        <v>2122</v>
      </c>
      <c r="U97" s="26"/>
    </row>
    <row r="98" s="19" customFormat="1">
      <c r="B98" s="23" t="s">
        <v>2529</v>
      </c>
      <c r="U98" s="26"/>
    </row>
    <row r="99" s="19" customFormat="1">
      <c r="B99" s="23" t="s">
        <v>2530</v>
      </c>
      <c r="U99" s="26"/>
    </row>
    <row r="100" s="19" customFormat="1">
      <c r="B100" s="23" t="s">
        <v>2531</v>
      </c>
      <c r="U100" s="26"/>
    </row>
    <row r="101" s="19" customFormat="1">
      <c r="B101" s="23" t="s">
        <v>2532</v>
      </c>
      <c r="U101" s="26"/>
    </row>
    <row r="102" s="19" customFormat="1">
      <c r="B102" s="23" t="s">
        <v>2533</v>
      </c>
      <c r="U102" s="26"/>
    </row>
    <row r="103" s="19" customFormat="1">
      <c r="B103" s="23" t="s">
        <v>2066</v>
      </c>
      <c r="U103" s="26"/>
    </row>
    <row r="104" s="19" customFormat="1">
      <c r="B104" s="23" t="s">
        <v>2170</v>
      </c>
      <c r="U104" s="26"/>
    </row>
    <row r="105" s="19" customFormat="1">
      <c r="B105" s="23" t="s">
        <v>2093</v>
      </c>
      <c r="U105" s="26"/>
    </row>
    <row r="106" s="19" customFormat="1">
      <c r="B106" s="23" t="s">
        <v>2171</v>
      </c>
      <c r="U106" s="26"/>
    </row>
    <row r="107" s="19" customFormat="1">
      <c r="B107" s="23" t="s">
        <v>2534</v>
      </c>
      <c r="U107" s="26"/>
    </row>
    <row r="108" s="19" customFormat="1">
      <c r="B108" s="23" t="s">
        <v>2091</v>
      </c>
      <c r="U108" s="26"/>
    </row>
    <row r="109" s="19" customFormat="1">
      <c r="B109" s="23" t="s">
        <v>2101</v>
      </c>
      <c r="U109" s="26"/>
    </row>
    <row r="110" s="19" customFormat="1">
      <c r="B110" s="23" t="s">
        <v>2173</v>
      </c>
      <c r="U110" s="26"/>
    </row>
    <row r="111" s="19" customFormat="1">
      <c r="B111" s="23" t="s">
        <v>2093</v>
      </c>
      <c r="U111" s="26"/>
    </row>
    <row r="112" s="19" customFormat="1">
      <c r="B112" s="23" t="s">
        <v>2535</v>
      </c>
      <c r="U112" s="26"/>
    </row>
    <row r="113" s="19" customFormat="1">
      <c r="B113" s="23" t="s">
        <v>2211</v>
      </c>
      <c r="U113" s="26"/>
    </row>
    <row r="114" s="19" customFormat="1">
      <c r="B114" s="23" t="s">
        <v>2176</v>
      </c>
      <c r="U114" s="26"/>
    </row>
    <row r="115" s="19" customFormat="1">
      <c r="B115" s="23" t="s">
        <v>2177</v>
      </c>
      <c r="U115" s="26"/>
    </row>
    <row r="116" s="19" customFormat="1">
      <c r="B116" s="23" t="s">
        <v>2294</v>
      </c>
      <c r="U116" s="26"/>
    </row>
    <row r="117" s="19" customFormat="1">
      <c r="B117" s="23" t="s">
        <v>2536</v>
      </c>
      <c r="U117" s="26"/>
    </row>
    <row r="118" s="19" customFormat="1">
      <c r="B118" s="23" t="s">
        <v>2180</v>
      </c>
      <c r="U118" s="26"/>
    </row>
    <row r="119" s="19" customFormat="1">
      <c r="B119" s="23" t="s">
        <v>2296</v>
      </c>
      <c r="U119" s="26"/>
    </row>
    <row r="120" s="19" customFormat="1">
      <c r="B120" s="23" t="s">
        <v>2399</v>
      </c>
      <c r="U120" s="26"/>
    </row>
    <row r="121" s="19" customFormat="1">
      <c r="B121" s="23" t="s">
        <v>2298</v>
      </c>
      <c r="U121" s="26"/>
    </row>
    <row r="122" s="19" customFormat="1">
      <c r="B122" s="23" t="s">
        <v>2184</v>
      </c>
      <c r="U122" s="26"/>
    </row>
    <row r="123" s="19" customFormat="1">
      <c r="B123" s="23" t="s">
        <v>2299</v>
      </c>
      <c r="U123" s="26"/>
    </row>
    <row r="124" s="19" customFormat="1">
      <c r="B124" s="23" t="s">
        <v>2300</v>
      </c>
      <c r="U124" s="26"/>
    </row>
    <row r="125" s="19" customFormat="1">
      <c r="B125" s="23" t="s">
        <v>2305</v>
      </c>
      <c r="U125" s="26"/>
    </row>
    <row r="126" s="19" customFormat="1">
      <c r="B126" s="23" t="s">
        <v>2304</v>
      </c>
      <c r="U126" s="26"/>
    </row>
    <row r="127" s="19" customFormat="1">
      <c r="B127" s="23" t="s">
        <v>2189</v>
      </c>
      <c r="U127" s="26"/>
    </row>
    <row r="128" s="19" customFormat="1">
      <c r="B128" s="23" t="s">
        <v>2093</v>
      </c>
      <c r="U128" s="26"/>
    </row>
    <row r="129" s="19" customFormat="1">
      <c r="B129" s="23" t="s">
        <v>2535</v>
      </c>
      <c r="U129" s="26"/>
    </row>
    <row r="130" s="19" customFormat="1">
      <c r="B130" s="23" t="s">
        <v>2175</v>
      </c>
      <c r="U130" s="26"/>
    </row>
    <row r="131" s="19" customFormat="1">
      <c r="B131" s="23" t="s">
        <v>2176</v>
      </c>
      <c r="U131" s="26"/>
    </row>
    <row r="132" s="19" customFormat="1">
      <c r="B132" s="23" t="s">
        <v>2177</v>
      </c>
      <c r="U132" s="26"/>
    </row>
    <row r="133" s="19" customFormat="1">
      <c r="B133" s="23" t="s">
        <v>2178</v>
      </c>
      <c r="U133" s="26"/>
    </row>
    <row r="134" s="19" customFormat="1">
      <c r="B134" s="23" t="s">
        <v>2295</v>
      </c>
      <c r="U134" s="26"/>
    </row>
    <row r="135" s="19" customFormat="1">
      <c r="B135" s="23" t="s">
        <v>2180</v>
      </c>
      <c r="U135" s="26"/>
    </row>
    <row r="136" s="19" customFormat="1">
      <c r="B136" s="23" t="s">
        <v>2296</v>
      </c>
      <c r="U136" s="26"/>
    </row>
    <row r="137" s="19" customFormat="1">
      <c r="B137" s="23" t="s">
        <v>2399</v>
      </c>
      <c r="U137" s="26"/>
    </row>
    <row r="138" s="19" customFormat="1">
      <c r="B138" s="23" t="s">
        <v>2298</v>
      </c>
      <c r="U138" s="26"/>
    </row>
    <row r="139" s="19" customFormat="1">
      <c r="B139" s="23" t="s">
        <v>2184</v>
      </c>
      <c r="U139" s="26"/>
    </row>
    <row r="140" s="19" customFormat="1">
      <c r="B140" s="23" t="s">
        <v>2299</v>
      </c>
      <c r="U140" s="26"/>
    </row>
    <row r="141" s="19" customFormat="1">
      <c r="B141" s="23" t="s">
        <v>2300</v>
      </c>
      <c r="U141" s="26"/>
    </row>
    <row r="142" s="19" customFormat="1">
      <c r="B142" s="23" t="s">
        <v>2187</v>
      </c>
      <c r="U142" s="26"/>
    </row>
    <row r="143" s="19" customFormat="1">
      <c r="B143" s="23" t="s">
        <v>2188</v>
      </c>
      <c r="U143" s="26"/>
    </row>
    <row r="144" s="19" customFormat="1">
      <c r="B144" s="23" t="s">
        <v>2189</v>
      </c>
      <c r="U144" s="26"/>
    </row>
    <row r="145" s="19" customFormat="1">
      <c r="B145" s="23" t="s">
        <v>2093</v>
      </c>
      <c r="U145" s="26"/>
    </row>
    <row r="146" s="19" customFormat="1">
      <c r="B146" s="23" t="s">
        <v>2537</v>
      </c>
      <c r="U146" s="26"/>
    </row>
    <row r="147" s="19" customFormat="1">
      <c r="B147" s="23" t="s">
        <v>2191</v>
      </c>
      <c r="U147" s="26"/>
    </row>
    <row r="148" s="19" customFormat="1">
      <c r="B148" s="23" t="s">
        <v>2176</v>
      </c>
      <c r="U148" s="26"/>
    </row>
    <row r="149" s="19" customFormat="1">
      <c r="B149" s="23" t="s">
        <v>2177</v>
      </c>
      <c r="U149" s="26"/>
    </row>
    <row r="150" s="19" customFormat="1">
      <c r="B150" s="23" t="s">
        <v>2178</v>
      </c>
      <c r="U150" s="26"/>
    </row>
    <row r="151" s="19" customFormat="1">
      <c r="B151" s="23" t="s">
        <v>2536</v>
      </c>
      <c r="U151" s="26"/>
    </row>
    <row r="152" s="19" customFormat="1">
      <c r="B152" s="23" t="s">
        <v>2180</v>
      </c>
      <c r="U152" s="26"/>
    </row>
    <row r="153" s="19" customFormat="1">
      <c r="B153" s="23" t="s">
        <v>2296</v>
      </c>
      <c r="U153" s="26"/>
    </row>
    <row r="154" s="19" customFormat="1">
      <c r="B154" s="23" t="s">
        <v>2297</v>
      </c>
      <c r="U154" s="26"/>
    </row>
    <row r="155" s="19" customFormat="1">
      <c r="B155" s="23" t="s">
        <v>2183</v>
      </c>
      <c r="U155" s="26"/>
    </row>
    <row r="156" s="19" customFormat="1">
      <c r="B156" s="23" t="s">
        <v>2184</v>
      </c>
      <c r="U156" s="26"/>
    </row>
    <row r="157" s="19" customFormat="1">
      <c r="B157" s="23" t="s">
        <v>2299</v>
      </c>
      <c r="U157" s="26"/>
    </row>
    <row r="158" s="19" customFormat="1">
      <c r="B158" s="23" t="s">
        <v>2300</v>
      </c>
      <c r="U158" s="26"/>
    </row>
    <row r="159" s="19" customFormat="1">
      <c r="B159" s="23" t="s">
        <v>2187</v>
      </c>
      <c r="U159" s="26"/>
    </row>
    <row r="160" s="19" customFormat="1">
      <c r="B160" s="23" t="s">
        <v>2188</v>
      </c>
      <c r="U160" s="26"/>
    </row>
    <row r="161" s="19" customFormat="1">
      <c r="B161" s="23" t="s">
        <v>2091</v>
      </c>
      <c r="U161" s="26"/>
    </row>
    <row r="162" s="19" customFormat="1">
      <c r="B162" s="23" t="s">
        <v>2101</v>
      </c>
      <c r="U162" s="26"/>
    </row>
    <row r="163" s="19" customFormat="1">
      <c r="B163" s="23" t="s">
        <v>2203</v>
      </c>
      <c r="U163" s="26"/>
    </row>
    <row r="164" s="19" customFormat="1">
      <c r="B164" s="23" t="s">
        <v>2093</v>
      </c>
      <c r="U164" s="26"/>
    </row>
    <row r="165" s="19" customFormat="1">
      <c r="B165" s="23" t="s">
        <v>2538</v>
      </c>
      <c r="U165" s="26"/>
    </row>
    <row r="166" s="19" customFormat="1">
      <c r="B166" s="23" t="s">
        <v>2539</v>
      </c>
      <c r="U166" s="26"/>
    </row>
    <row r="167" s="19" customFormat="1">
      <c r="B167" s="23" t="s">
        <v>2412</v>
      </c>
      <c r="U167" s="26"/>
    </row>
    <row r="168" s="19" customFormat="1">
      <c r="B168" s="23" t="s">
        <v>2189</v>
      </c>
      <c r="U168" s="26"/>
    </row>
    <row r="169" s="19" customFormat="1">
      <c r="B169" s="23" t="s">
        <v>2093</v>
      </c>
      <c r="U169" s="26"/>
    </row>
    <row r="170" s="19" customFormat="1">
      <c r="B170" s="23" t="s">
        <v>2538</v>
      </c>
      <c r="U170" s="26"/>
    </row>
    <row r="171" s="19" customFormat="1">
      <c r="B171" s="23" t="s">
        <v>2540</v>
      </c>
      <c r="U171" s="26"/>
    </row>
    <row r="172" s="19" customFormat="1">
      <c r="B172" s="23" t="s">
        <v>2322</v>
      </c>
      <c r="U172" s="26"/>
    </row>
    <row r="173" s="19" customFormat="1">
      <c r="B173" s="23" t="s">
        <v>2091</v>
      </c>
      <c r="U173" s="26"/>
    </row>
    <row r="174" s="19" customFormat="1">
      <c r="B174" s="23" t="s">
        <v>2101</v>
      </c>
      <c r="U174" s="26"/>
    </row>
    <row r="175" s="19" customFormat="1">
      <c r="B175" s="23" t="s">
        <v>2207</v>
      </c>
      <c r="U175" s="26"/>
    </row>
    <row r="176" s="19" customFormat="1">
      <c r="B176" s="23" t="s">
        <v>2093</v>
      </c>
      <c r="U176" s="26"/>
    </row>
    <row r="177" s="19" customFormat="1">
      <c r="B177" s="23" t="s">
        <v>2208</v>
      </c>
      <c r="U177" s="26"/>
    </row>
    <row r="178" s="19" customFormat="1">
      <c r="B178" s="23" t="s">
        <v>2541</v>
      </c>
      <c r="U178" s="26"/>
    </row>
    <row r="179" s="19" customFormat="1">
      <c r="B179" s="23" t="s">
        <v>2091</v>
      </c>
      <c r="U179" s="26"/>
    </row>
    <row r="180" s="19" customFormat="1">
      <c r="B180" s="23" t="s">
        <v>2216</v>
      </c>
      <c r="U180" s="26"/>
    </row>
    <row r="181" s="19" customFormat="1">
      <c r="B181" s="23" t="s">
        <v>2330</v>
      </c>
      <c r="U181" s="26"/>
    </row>
    <row r="182" s="19" customFormat="1">
      <c r="B182" s="23" t="s">
        <v>2058</v>
      </c>
      <c r="U182" s="26"/>
    </row>
    <row r="183" s="19" customFormat="1">
      <c r="B183" s="23" t="s">
        <v>2059</v>
      </c>
      <c r="U183" s="26"/>
    </row>
    <row r="184" s="19" customFormat="1">
      <c r="B184" s="23" t="s">
        <v>2060</v>
      </c>
      <c r="U184" s="26"/>
    </row>
    <row r="185" s="19" customFormat="1">
      <c r="B185" s="23" t="s">
        <v>2542</v>
      </c>
      <c r="U185" s="26"/>
    </row>
    <row r="186" s="19" customFormat="1">
      <c r="B186" s="23" t="s">
        <v>2426</v>
      </c>
      <c r="U186" s="26"/>
    </row>
    <row r="187" s="19" customFormat="1">
      <c r="B187" s="23" t="s">
        <v>2066</v>
      </c>
      <c r="U187" s="26"/>
    </row>
    <row r="188" s="19" customFormat="1">
      <c r="B188" s="23" t="s">
        <v>2067</v>
      </c>
      <c r="U188" s="26"/>
    </row>
    <row r="189" s="19" customFormat="1">
      <c r="B189" s="23" t="s">
        <v>2543</v>
      </c>
      <c r="U189" s="26"/>
    </row>
    <row r="190" s="19" customFormat="1">
      <c r="B190" s="23" t="s">
        <v>2544</v>
      </c>
      <c r="U190" s="26"/>
    </row>
    <row r="191" s="19" customFormat="1">
      <c r="B191" s="23" t="s">
        <v>2545</v>
      </c>
      <c r="U191" s="26"/>
    </row>
    <row r="192" s="19" customFormat="1">
      <c r="B192" s="23" t="s">
        <v>2070</v>
      </c>
      <c r="U192" s="26"/>
    </row>
    <row r="193" s="19" customFormat="1">
      <c r="B193" s="23" t="s">
        <v>2486</v>
      </c>
      <c r="U193" s="26"/>
    </row>
    <row r="194" s="19" customFormat="1">
      <c r="B194" s="23" t="s">
        <v>2546</v>
      </c>
      <c r="U194" s="26"/>
    </row>
    <row r="195" s="19" customFormat="1">
      <c r="B195" s="23" t="s">
        <v>2074</v>
      </c>
      <c r="U195" s="26"/>
    </row>
    <row r="196" s="19" customFormat="1">
      <c r="B196" s="23" t="s">
        <v>2487</v>
      </c>
      <c r="U196" s="26"/>
    </row>
    <row r="197" s="19" customFormat="1">
      <c r="B197" s="23" t="s">
        <v>2547</v>
      </c>
      <c r="U197" s="26"/>
    </row>
    <row r="198" s="19" customFormat="1">
      <c r="B198" s="23" t="s">
        <v>2431</v>
      </c>
      <c r="U198" s="26"/>
    </row>
    <row r="199" s="19" customFormat="1">
      <c r="B199" s="23" t="s">
        <v>2432</v>
      </c>
      <c r="U199" s="26"/>
    </row>
    <row r="200" s="19" customFormat="1">
      <c r="B200" s="23" t="s">
        <v>2489</v>
      </c>
      <c r="U200" s="26"/>
    </row>
    <row r="201" s="19" customFormat="1">
      <c r="B201" s="23" t="s">
        <v>2079</v>
      </c>
      <c r="U201" s="26"/>
    </row>
    <row r="202" s="19" customFormat="1">
      <c r="B202" s="23" t="s">
        <v>2490</v>
      </c>
      <c r="U202" s="26"/>
    </row>
    <row r="203" s="19" customFormat="1">
      <c r="B203" s="23" t="s">
        <v>2091</v>
      </c>
      <c r="U203" s="26"/>
    </row>
    <row r="204" s="19" customFormat="1">
      <c r="B204" s="23" t="s">
        <v>2066</v>
      </c>
      <c r="U204" s="26"/>
    </row>
    <row r="205" s="19" customFormat="1">
      <c r="B205" s="23" t="s">
        <v>2491</v>
      </c>
      <c r="U205" s="26"/>
    </row>
    <row r="206" s="19" customFormat="1">
      <c r="B206" s="23" t="s">
        <v>2093</v>
      </c>
      <c r="U206" s="26"/>
    </row>
    <row r="207" s="19" customFormat="1">
      <c r="B207" s="23" t="s">
        <v>2548</v>
      </c>
      <c r="U207" s="26"/>
    </row>
    <row r="208" s="19" customFormat="1">
      <c r="B208" s="23" t="s">
        <v>2493</v>
      </c>
      <c r="U208" s="26"/>
    </row>
    <row r="209" s="19" customFormat="1">
      <c r="B209" s="23" t="s">
        <v>2549</v>
      </c>
      <c r="U209" s="26"/>
    </row>
    <row r="210" s="19" customFormat="1">
      <c r="B210" s="23" t="s">
        <v>2496</v>
      </c>
      <c r="U210" s="26"/>
    </row>
    <row r="211" s="19" customFormat="1">
      <c r="B211" s="23" t="s">
        <v>2497</v>
      </c>
      <c r="U211" s="26"/>
    </row>
    <row r="212" s="19" customFormat="1">
      <c r="B212" s="23" t="s">
        <v>2498</v>
      </c>
      <c r="U212" s="26"/>
    </row>
    <row r="213" s="19" customFormat="1">
      <c r="B213" s="23" t="s">
        <v>2091</v>
      </c>
      <c r="U213" s="26"/>
    </row>
    <row r="214" s="19" customFormat="1">
      <c r="B214" s="23" t="s">
        <v>2101</v>
      </c>
      <c r="U214" s="26"/>
    </row>
    <row r="215" s="19" customFormat="1">
      <c r="B215" s="23" t="s">
        <v>2092</v>
      </c>
      <c r="U215" s="26"/>
    </row>
    <row r="216" s="19" customFormat="1">
      <c r="B216" s="23" t="s">
        <v>2093</v>
      </c>
      <c r="U216" s="26"/>
    </row>
    <row r="217" s="19" customFormat="1">
      <c r="B217" s="23" t="s">
        <v>2550</v>
      </c>
      <c r="U217" s="26"/>
    </row>
    <row r="218" s="19" customFormat="1">
      <c r="B218" s="23" t="s">
        <v>2091</v>
      </c>
      <c r="U218" s="26"/>
    </row>
    <row r="219" s="19" customFormat="1">
      <c r="B219" s="23" t="s">
        <v>2101</v>
      </c>
      <c r="U219" s="26"/>
    </row>
    <row r="220" s="19" customFormat="1">
      <c r="B220" s="23" t="s">
        <v>2102</v>
      </c>
      <c r="U220" s="26"/>
    </row>
    <row r="221" s="19" customFormat="1">
      <c r="B221" s="23" t="s">
        <v>2103</v>
      </c>
      <c r="U221" s="26"/>
    </row>
    <row r="222" s="19" customFormat="1">
      <c r="B222" s="23" t="s">
        <v>2104</v>
      </c>
      <c r="U222" s="26"/>
    </row>
    <row r="223" s="19" customFormat="1">
      <c r="B223" s="23" t="s">
        <v>2105</v>
      </c>
      <c r="U223" s="26"/>
    </row>
    <row r="224" s="19" customFormat="1">
      <c r="B224" s="23" t="s">
        <v>2106</v>
      </c>
      <c r="U224" s="26"/>
    </row>
    <row r="225" s="19" customFormat="1">
      <c r="B225" s="23" t="s">
        <v>2107</v>
      </c>
      <c r="U225" s="26"/>
    </row>
    <row r="226" s="19" customFormat="1">
      <c r="B226" s="23" t="s">
        <v>2108</v>
      </c>
      <c r="U226" s="26"/>
    </row>
    <row r="227" s="19" customFormat="1">
      <c r="B227" s="23" t="s">
        <v>2500</v>
      </c>
      <c r="U227" s="26"/>
    </row>
    <row r="228" s="19" customFormat="1">
      <c r="B228" s="23" t="s">
        <v>2501</v>
      </c>
      <c r="U228" s="26"/>
    </row>
    <row r="229" s="19" customFormat="1">
      <c r="B229" s="23" t="s">
        <v>2350</v>
      </c>
      <c r="U229" s="26"/>
    </row>
    <row r="230" s="19" customFormat="1">
      <c r="B230" s="23" t="s">
        <v>2551</v>
      </c>
      <c r="U230" s="26"/>
    </row>
    <row r="231" s="19" customFormat="1">
      <c r="B231" s="23" t="s">
        <v>2113</v>
      </c>
      <c r="U231" s="26"/>
    </row>
    <row r="232" s="19" customFormat="1">
      <c r="B232" s="23" t="s">
        <v>2114</v>
      </c>
      <c r="U232" s="26"/>
    </row>
    <row r="233" s="19" customFormat="1">
      <c r="B233" s="23" t="s">
        <v>2503</v>
      </c>
      <c r="U233" s="26"/>
    </row>
    <row r="234" s="19" customFormat="1">
      <c r="B234" s="23" t="s">
        <v>2552</v>
      </c>
      <c r="U234" s="26"/>
    </row>
    <row r="235" s="19" customFormat="1">
      <c r="B235" s="23" t="s">
        <v>2553</v>
      </c>
      <c r="U235" s="26"/>
    </row>
    <row r="236" s="19" customFormat="1">
      <c r="B236" s="23" t="s">
        <v>2554</v>
      </c>
      <c r="U236" s="26"/>
    </row>
    <row r="237" s="19" customFormat="1">
      <c r="B237" s="23" t="s">
        <v>2555</v>
      </c>
      <c r="U237" s="26"/>
    </row>
    <row r="238" s="19" customFormat="1">
      <c r="B238" s="23" t="s">
        <v>2556</v>
      </c>
      <c r="U238" s="26"/>
    </row>
    <row r="239" s="19" customFormat="1">
      <c r="B239" s="23" t="s">
        <v>2557</v>
      </c>
      <c r="U239" s="26"/>
    </row>
    <row r="240" s="19" customFormat="1">
      <c r="B240" s="23" t="s">
        <v>2558</v>
      </c>
      <c r="U240" s="26"/>
    </row>
    <row r="241" s="19" customFormat="1">
      <c r="B241" s="23" t="s">
        <v>2559</v>
      </c>
      <c r="U241" s="26"/>
    </row>
    <row r="242" s="19" customFormat="1">
      <c r="B242" s="23" t="s">
        <v>2560</v>
      </c>
      <c r="U242" s="26"/>
    </row>
    <row r="243" s="19" customFormat="1">
      <c r="B243" s="23" t="s">
        <v>2561</v>
      </c>
      <c r="U243" s="26"/>
    </row>
    <row r="244" s="19" customFormat="1">
      <c r="B244" s="23" t="s">
        <v>2361</v>
      </c>
      <c r="U244" s="26"/>
    </row>
    <row r="245" s="19" customFormat="1">
      <c r="B245" s="23" t="s">
        <v>2066</v>
      </c>
      <c r="U245" s="26"/>
    </row>
    <row r="246" s="19" customFormat="1">
      <c r="B246" s="23" t="s">
        <v>2513</v>
      </c>
      <c r="U246" s="26"/>
    </row>
    <row r="247" s="19" customFormat="1">
      <c r="B247" s="23" t="s">
        <v>2562</v>
      </c>
      <c r="U247" s="26"/>
    </row>
    <row r="248" s="19" customFormat="1">
      <c r="B248" s="23" t="s">
        <v>2515</v>
      </c>
      <c r="U248" s="26"/>
    </row>
    <row r="249" s="19" customFormat="1">
      <c r="B249" s="23" t="s">
        <v>2516</v>
      </c>
      <c r="U249" s="26"/>
    </row>
    <row r="250" s="19" customFormat="1">
      <c r="B250" s="23" t="s">
        <v>2563</v>
      </c>
      <c r="U250" s="26"/>
    </row>
    <row r="251" s="19" customFormat="1">
      <c r="B251" s="23" t="s">
        <v>2564</v>
      </c>
      <c r="U251" s="26"/>
    </row>
    <row r="252" s="19" customFormat="1">
      <c r="B252" s="23" t="s">
        <v>2565</v>
      </c>
      <c r="U252" s="26"/>
    </row>
    <row r="253" s="19" customFormat="1">
      <c r="B253" s="23" t="s">
        <v>2566</v>
      </c>
      <c r="U253" s="26"/>
    </row>
    <row r="254" s="19" customFormat="1">
      <c r="B254" s="23" t="s">
        <v>2567</v>
      </c>
      <c r="U254" s="26"/>
    </row>
    <row r="255" s="19" customFormat="1">
      <c r="B255" s="23" t="s">
        <v>2568</v>
      </c>
      <c r="U255" s="26"/>
    </row>
    <row r="256" s="19" customFormat="1">
      <c r="B256" s="23" t="s">
        <v>2523</v>
      </c>
      <c r="U256" s="26"/>
    </row>
    <row r="257" s="19" customFormat="1">
      <c r="B257" s="23" t="s">
        <v>2569</v>
      </c>
      <c r="U257" s="26"/>
    </row>
    <row r="258" s="19" customFormat="1">
      <c r="B258" s="23" t="s">
        <v>2570</v>
      </c>
      <c r="U258" s="26"/>
    </row>
    <row r="259" s="19" customFormat="1">
      <c r="B259" s="23" t="s">
        <v>2571</v>
      </c>
      <c r="U259" s="26"/>
    </row>
    <row r="260" s="19" customFormat="1">
      <c r="B260" s="23" t="s">
        <v>2572</v>
      </c>
      <c r="U260" s="26"/>
    </row>
    <row r="261" s="19" customFormat="1">
      <c r="B261" s="23" t="s">
        <v>2573</v>
      </c>
      <c r="U261" s="26"/>
    </row>
    <row r="262" s="19" customFormat="1">
      <c r="B262" s="23" t="s">
        <v>2555</v>
      </c>
      <c r="U262" s="26"/>
    </row>
    <row r="263" s="19" customFormat="1">
      <c r="B263" s="23" t="s">
        <v>2574</v>
      </c>
      <c r="U263" s="26"/>
    </row>
    <row r="264" s="19" customFormat="1">
      <c r="B264" s="23" t="s">
        <v>2530</v>
      </c>
      <c r="U264" s="26"/>
    </row>
    <row r="265" s="19" customFormat="1">
      <c r="B265" s="23" t="s">
        <v>2531</v>
      </c>
      <c r="U265" s="26"/>
    </row>
    <row r="266" s="19" customFormat="1">
      <c r="B266" s="23" t="s">
        <v>2532</v>
      </c>
      <c r="U266" s="26"/>
    </row>
    <row r="267" s="19" customFormat="1">
      <c r="B267" s="23" t="s">
        <v>2575</v>
      </c>
      <c r="U267" s="26"/>
    </row>
    <row r="268" s="19" customFormat="1">
      <c r="B268" s="23" t="s">
        <v>2066</v>
      </c>
      <c r="U268" s="26"/>
    </row>
    <row r="269" s="19" customFormat="1">
      <c r="B269" s="23" t="s">
        <v>2170</v>
      </c>
      <c r="U269" s="26"/>
    </row>
    <row r="270" s="19" customFormat="1">
      <c r="B270" s="23" t="s">
        <v>2093</v>
      </c>
      <c r="U270" s="26"/>
    </row>
    <row r="271" s="19" customFormat="1">
      <c r="B271" s="23" t="s">
        <v>2171</v>
      </c>
      <c r="U271" s="26"/>
    </row>
    <row r="272" s="19" customFormat="1">
      <c r="B272" s="23" t="s">
        <v>2576</v>
      </c>
      <c r="U272" s="26"/>
    </row>
    <row r="273" s="19" customFormat="1">
      <c r="B273" s="23" t="s">
        <v>2091</v>
      </c>
      <c r="U273" s="26"/>
    </row>
    <row r="274" s="19" customFormat="1">
      <c r="B274" s="23" t="s">
        <v>2101</v>
      </c>
      <c r="U274" s="26"/>
    </row>
    <row r="275" s="19" customFormat="1">
      <c r="B275" s="23" t="s">
        <v>2173</v>
      </c>
      <c r="U275" s="26"/>
    </row>
    <row r="276" s="19" customFormat="1">
      <c r="B276" s="23" t="s">
        <v>2093</v>
      </c>
      <c r="U276" s="26"/>
    </row>
    <row r="277" s="19" customFormat="1">
      <c r="B277" s="23" t="s">
        <v>2577</v>
      </c>
      <c r="U277" s="26"/>
    </row>
    <row r="278" s="19" customFormat="1">
      <c r="B278" s="23" t="s">
        <v>2191</v>
      </c>
      <c r="U278" s="26"/>
    </row>
    <row r="279" s="19" customFormat="1">
      <c r="B279" s="23" t="s">
        <v>2176</v>
      </c>
      <c r="U279" s="26"/>
    </row>
    <row r="280" s="19" customFormat="1">
      <c r="B280" s="23" t="s">
        <v>2177</v>
      </c>
      <c r="U280" s="26"/>
    </row>
    <row r="281" s="19" customFormat="1">
      <c r="B281" s="23" t="s">
        <v>2294</v>
      </c>
      <c r="U281" s="26"/>
    </row>
    <row r="282" s="19" customFormat="1">
      <c r="B282" s="23" t="s">
        <v>2295</v>
      </c>
      <c r="U282" s="26"/>
    </row>
    <row r="283" s="19" customFormat="1">
      <c r="B283" s="23" t="s">
        <v>2180</v>
      </c>
      <c r="U283" s="26"/>
    </row>
    <row r="284" s="19" customFormat="1">
      <c r="B284" s="23" t="s">
        <v>2296</v>
      </c>
      <c r="U284" s="26"/>
    </row>
    <row r="285" s="19" customFormat="1">
      <c r="B285" s="23" t="s">
        <v>2399</v>
      </c>
      <c r="U285" s="26"/>
    </row>
    <row r="286" s="19" customFormat="1">
      <c r="B286" s="23" t="s">
        <v>2183</v>
      </c>
      <c r="U286" s="26"/>
    </row>
    <row r="287" s="19" customFormat="1">
      <c r="B287" s="23" t="s">
        <v>2310</v>
      </c>
      <c r="U287" s="26"/>
    </row>
    <row r="288" s="19" customFormat="1">
      <c r="B288" s="23" t="s">
        <v>2299</v>
      </c>
      <c r="U288" s="26"/>
    </row>
    <row r="289" s="19" customFormat="1">
      <c r="B289" s="23" t="s">
        <v>2300</v>
      </c>
      <c r="U289" s="26"/>
    </row>
    <row r="290" s="19" customFormat="1">
      <c r="B290" s="23" t="s">
        <v>2187</v>
      </c>
      <c r="U290" s="26"/>
    </row>
    <row r="291" s="19" customFormat="1">
      <c r="B291" s="23" t="s">
        <v>2304</v>
      </c>
      <c r="U291" s="26"/>
    </row>
    <row r="292" s="19" customFormat="1">
      <c r="B292" s="23" t="s">
        <v>2189</v>
      </c>
      <c r="U292" s="26"/>
    </row>
    <row r="293" s="19" customFormat="1">
      <c r="B293" s="23" t="s">
        <v>2093</v>
      </c>
      <c r="U293" s="26"/>
    </row>
    <row r="294" s="19" customFormat="1">
      <c r="B294" s="23" t="s">
        <v>2577</v>
      </c>
      <c r="U294" s="26"/>
    </row>
    <row r="295" s="19" customFormat="1">
      <c r="B295" s="23" t="s">
        <v>2211</v>
      </c>
      <c r="U295" s="26"/>
    </row>
    <row r="296" s="19" customFormat="1">
      <c r="B296" s="23" t="s">
        <v>2176</v>
      </c>
      <c r="U296" s="26"/>
    </row>
    <row r="297" s="19" customFormat="1">
      <c r="B297" s="23" t="s">
        <v>2177</v>
      </c>
      <c r="U297" s="26"/>
    </row>
    <row r="298" s="19" customFormat="1">
      <c r="B298" s="23" t="s">
        <v>2178</v>
      </c>
      <c r="U298" s="26"/>
    </row>
    <row r="299" s="19" customFormat="1">
      <c r="B299" s="23" t="s">
        <v>2536</v>
      </c>
      <c r="U299" s="26"/>
    </row>
    <row r="300" s="19" customFormat="1">
      <c r="B300" s="23" t="s">
        <v>2180</v>
      </c>
      <c r="U300" s="26"/>
    </row>
    <row r="301" s="19" customFormat="1">
      <c r="B301" s="23" t="s">
        <v>2296</v>
      </c>
      <c r="U301" s="26"/>
    </row>
    <row r="302" s="19" customFormat="1">
      <c r="B302" s="23" t="s">
        <v>2399</v>
      </c>
      <c r="U302" s="26"/>
    </row>
    <row r="303" s="19" customFormat="1">
      <c r="B303" s="23" t="s">
        <v>2298</v>
      </c>
      <c r="U303" s="26"/>
    </row>
    <row r="304" s="19" customFormat="1">
      <c r="B304" s="23" t="s">
        <v>2184</v>
      </c>
      <c r="U304" s="26"/>
    </row>
    <row r="305" s="19" customFormat="1">
      <c r="B305" s="23" t="s">
        <v>2299</v>
      </c>
      <c r="U305" s="26"/>
    </row>
    <row r="306" s="19" customFormat="1">
      <c r="B306" s="23" t="s">
        <v>2300</v>
      </c>
      <c r="U306" s="26"/>
    </row>
    <row r="307" s="19" customFormat="1">
      <c r="B307" s="23" t="s">
        <v>2305</v>
      </c>
      <c r="U307" s="26"/>
    </row>
    <row r="308" s="19" customFormat="1">
      <c r="B308" s="23" t="s">
        <v>2304</v>
      </c>
      <c r="U308" s="26"/>
    </row>
    <row r="309" s="19" customFormat="1">
      <c r="B309" s="23" t="s">
        <v>2189</v>
      </c>
      <c r="U309" s="26"/>
    </row>
    <row r="310" s="19" customFormat="1">
      <c r="B310" s="23" t="s">
        <v>2093</v>
      </c>
      <c r="U310" s="26"/>
    </row>
    <row r="311" s="19" customFormat="1">
      <c r="B311" s="23" t="s">
        <v>2577</v>
      </c>
      <c r="U311" s="26"/>
    </row>
    <row r="312" s="19" customFormat="1">
      <c r="B312" s="23" t="s">
        <v>2175</v>
      </c>
      <c r="U312" s="26"/>
    </row>
    <row r="313" s="19" customFormat="1">
      <c r="B313" s="23" t="s">
        <v>2176</v>
      </c>
      <c r="U313" s="26"/>
    </row>
    <row r="314" s="19" customFormat="1">
      <c r="B314" s="23" t="s">
        <v>2177</v>
      </c>
      <c r="U314" s="26"/>
    </row>
    <row r="315" s="19" customFormat="1">
      <c r="B315" s="23" t="s">
        <v>2178</v>
      </c>
      <c r="U315" s="26"/>
    </row>
    <row r="316" s="19" customFormat="1">
      <c r="B316" s="23" t="s">
        <v>2295</v>
      </c>
      <c r="U316" s="26"/>
    </row>
    <row r="317" s="19" customFormat="1">
      <c r="B317" s="23" t="s">
        <v>2180</v>
      </c>
      <c r="U317" s="26"/>
    </row>
    <row r="318" s="19" customFormat="1">
      <c r="B318" s="23" t="s">
        <v>2296</v>
      </c>
      <c r="U318" s="26"/>
    </row>
    <row r="319" s="19" customFormat="1">
      <c r="B319" s="23" t="s">
        <v>2297</v>
      </c>
      <c r="U319" s="26"/>
    </row>
    <row r="320" s="19" customFormat="1">
      <c r="B320" s="23" t="s">
        <v>2183</v>
      </c>
      <c r="U320" s="26"/>
    </row>
    <row r="321" s="19" customFormat="1">
      <c r="B321" s="23" t="s">
        <v>2310</v>
      </c>
      <c r="U321" s="26"/>
    </row>
    <row r="322" s="19" customFormat="1">
      <c r="B322" s="23" t="s">
        <v>2299</v>
      </c>
      <c r="U322" s="26"/>
    </row>
    <row r="323" s="19" customFormat="1">
      <c r="B323" s="23" t="s">
        <v>2300</v>
      </c>
      <c r="U323" s="26"/>
    </row>
    <row r="324" s="19" customFormat="1">
      <c r="B324" s="23" t="s">
        <v>2187</v>
      </c>
      <c r="U324" s="26"/>
    </row>
    <row r="325" s="19" customFormat="1">
      <c r="B325" s="23" t="s">
        <v>2188</v>
      </c>
      <c r="U325" s="26"/>
    </row>
    <row r="326" s="19" customFormat="1">
      <c r="B326" s="23" t="s">
        <v>2189</v>
      </c>
      <c r="U326" s="26"/>
    </row>
    <row r="327" s="19" customFormat="1">
      <c r="B327" s="23" t="s">
        <v>2093</v>
      </c>
      <c r="U327" s="26"/>
    </row>
    <row r="328" s="19" customFormat="1">
      <c r="B328" s="23" t="s">
        <v>2578</v>
      </c>
      <c r="U328" s="26"/>
    </row>
    <row r="329" s="19" customFormat="1">
      <c r="B329" s="23" t="s">
        <v>2191</v>
      </c>
      <c r="U329" s="26"/>
    </row>
    <row r="330" s="19" customFormat="1">
      <c r="B330" s="23" t="s">
        <v>2176</v>
      </c>
      <c r="U330" s="26"/>
    </row>
    <row r="331" s="19" customFormat="1">
      <c r="B331" s="23" t="s">
        <v>2177</v>
      </c>
      <c r="U331" s="26"/>
    </row>
    <row r="332" s="19" customFormat="1">
      <c r="B332" s="23" t="s">
        <v>2178</v>
      </c>
      <c r="U332" s="26"/>
    </row>
    <row r="333" s="19" customFormat="1">
      <c r="B333" s="23" t="s">
        <v>2295</v>
      </c>
      <c r="U333" s="26"/>
    </row>
    <row r="334" s="19" customFormat="1">
      <c r="B334" s="23" t="s">
        <v>2180</v>
      </c>
      <c r="U334" s="26"/>
    </row>
    <row r="335" s="19" customFormat="1">
      <c r="B335" s="23" t="s">
        <v>2296</v>
      </c>
      <c r="U335" s="26"/>
    </row>
    <row r="336" s="19" customFormat="1">
      <c r="B336" s="23" t="s">
        <v>2297</v>
      </c>
      <c r="U336" s="26"/>
    </row>
    <row r="337" s="19" customFormat="1">
      <c r="B337" s="23" t="s">
        <v>2183</v>
      </c>
      <c r="U337" s="26"/>
    </row>
    <row r="338" s="19" customFormat="1">
      <c r="B338" s="23" t="s">
        <v>2310</v>
      </c>
      <c r="U338" s="26"/>
    </row>
    <row r="339" s="19" customFormat="1">
      <c r="B339" s="23" t="s">
        <v>2299</v>
      </c>
      <c r="U339" s="26"/>
    </row>
    <row r="340" s="19" customFormat="1">
      <c r="B340" s="23" t="s">
        <v>2300</v>
      </c>
      <c r="U340" s="26"/>
    </row>
    <row r="341" s="19" customFormat="1">
      <c r="B341" s="23" t="s">
        <v>2305</v>
      </c>
      <c r="U341" s="26"/>
    </row>
    <row r="342" s="19" customFormat="1">
      <c r="B342" s="23" t="s">
        <v>2304</v>
      </c>
      <c r="U342" s="26"/>
    </row>
    <row r="343" s="19" customFormat="1">
      <c r="B343" s="23" t="s">
        <v>2091</v>
      </c>
      <c r="U343" s="26"/>
    </row>
    <row r="344" s="19" customFormat="1">
      <c r="B344" s="23" t="s">
        <v>2101</v>
      </c>
      <c r="U344" s="26"/>
    </row>
    <row r="345" s="19" customFormat="1">
      <c r="B345" s="23" t="s">
        <v>2203</v>
      </c>
      <c r="U345" s="26"/>
    </row>
    <row r="346" s="19" customFormat="1">
      <c r="B346" s="23" t="s">
        <v>2093</v>
      </c>
      <c r="U346" s="26"/>
    </row>
    <row r="347" s="19" customFormat="1">
      <c r="B347" s="23" t="s">
        <v>2579</v>
      </c>
      <c r="U347" s="26"/>
    </row>
    <row r="348" s="19" customFormat="1">
      <c r="B348" s="23" t="s">
        <v>2580</v>
      </c>
      <c r="U348" s="26"/>
    </row>
    <row r="349" s="19" customFormat="1">
      <c r="B349" s="23" t="s">
        <v>2412</v>
      </c>
      <c r="U349" s="26"/>
    </row>
    <row r="350" s="19" customFormat="1">
      <c r="B350" s="23" t="s">
        <v>2189</v>
      </c>
      <c r="U350" s="26"/>
    </row>
    <row r="351" s="19" customFormat="1">
      <c r="B351" s="23" t="s">
        <v>2093</v>
      </c>
      <c r="U351" s="26"/>
    </row>
    <row r="352" s="19" customFormat="1">
      <c r="B352" s="23" t="s">
        <v>2579</v>
      </c>
      <c r="U352" s="26"/>
    </row>
    <row r="353" s="19" customFormat="1">
      <c r="B353" s="23" t="s">
        <v>2581</v>
      </c>
      <c r="U353" s="26"/>
    </row>
    <row r="354" s="19" customFormat="1">
      <c r="B354" s="23" t="s">
        <v>2322</v>
      </c>
      <c r="U354" s="26"/>
    </row>
    <row r="355" s="19" customFormat="1">
      <c r="B355" s="23" t="s">
        <v>2091</v>
      </c>
      <c r="U355" s="26"/>
    </row>
    <row r="356" s="19" customFormat="1">
      <c r="B356" s="23" t="s">
        <v>2101</v>
      </c>
      <c r="U356" s="26"/>
    </row>
    <row r="357" s="19" customFormat="1">
      <c r="B357" s="23" t="s">
        <v>2207</v>
      </c>
      <c r="U357" s="26"/>
    </row>
    <row r="358" s="19" customFormat="1">
      <c r="B358" s="23" t="s">
        <v>2093</v>
      </c>
      <c r="U358" s="26"/>
    </row>
    <row r="359" s="19" customFormat="1">
      <c r="B359" s="23" t="s">
        <v>2208</v>
      </c>
      <c r="U359" s="26"/>
    </row>
    <row r="360" s="19" customFormat="1">
      <c r="B360" s="23" t="s">
        <v>2541</v>
      </c>
      <c r="U360" s="26"/>
    </row>
    <row r="361" s="19" customFormat="1">
      <c r="B361" s="23" t="s">
        <v>2091</v>
      </c>
      <c r="U361" s="26"/>
    </row>
    <row r="362" s="19" customFormat="1">
      <c r="B362" s="23" t="s">
        <v>2216</v>
      </c>
      <c r="U362" s="26"/>
    </row>
    <row r="363" s="19" customFormat="1">
      <c r="B363" s="23" t="s">
        <v>2217</v>
      </c>
      <c r="U363" s="26"/>
    </row>
    <row r="364" s="19" customFormat="1">
      <c r="B364" s="23" t="s">
        <v>2218</v>
      </c>
      <c r="U364" s="26"/>
    </row>
    <row r="365" s="19" customFormat="1">
      <c r="B365" s="24" t="s">
        <v>2219</v>
      </c>
      <c r="C365" s="21"/>
      <c r="D365" s="21"/>
      <c r="E365" s="21"/>
      <c r="F365" s="21"/>
      <c r="G365" s="21"/>
      <c r="H365" s="21"/>
      <c r="I365" s="21"/>
      <c r="J365" s="21"/>
      <c r="K365" s="21"/>
      <c r="L365" s="21"/>
      <c r="M365" s="21"/>
      <c r="N365" s="21"/>
      <c r="O365" s="21"/>
      <c r="P365" s="21"/>
      <c r="Q365" s="21"/>
      <c r="R365" s="21"/>
      <c r="S365" s="21"/>
      <c r="T365" s="21"/>
      <c r="U365" s="27"/>
    </row>
    <row r="366"/>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 ref="B248:U248"/>
    <mergeCell ref="B249:U249"/>
    <mergeCell ref="B250:U250"/>
    <mergeCell ref="B251:U251"/>
    <mergeCell ref="B252:U252"/>
    <mergeCell ref="B253:U253"/>
    <mergeCell ref="B254:U254"/>
    <mergeCell ref="B255:U255"/>
    <mergeCell ref="B256:U256"/>
    <mergeCell ref="B257:U257"/>
    <mergeCell ref="B258:U258"/>
    <mergeCell ref="B259:U259"/>
    <mergeCell ref="B260:U260"/>
    <mergeCell ref="B261:U261"/>
    <mergeCell ref="B262:U262"/>
    <mergeCell ref="B263:U263"/>
    <mergeCell ref="B264:U264"/>
    <mergeCell ref="B265:U265"/>
    <mergeCell ref="B266:U266"/>
    <mergeCell ref="B267:U267"/>
    <mergeCell ref="B268:U268"/>
    <mergeCell ref="B269:U269"/>
    <mergeCell ref="B270:U270"/>
    <mergeCell ref="B271:U271"/>
    <mergeCell ref="B272:U272"/>
    <mergeCell ref="B273:U273"/>
    <mergeCell ref="B274:U274"/>
    <mergeCell ref="B275:U275"/>
    <mergeCell ref="B276:U276"/>
    <mergeCell ref="B277:U277"/>
    <mergeCell ref="B278:U278"/>
    <mergeCell ref="B279:U279"/>
    <mergeCell ref="B280:U280"/>
    <mergeCell ref="B281:U281"/>
    <mergeCell ref="B282:U282"/>
    <mergeCell ref="B283:U283"/>
    <mergeCell ref="B284:U284"/>
    <mergeCell ref="B285:U285"/>
    <mergeCell ref="B286:U286"/>
    <mergeCell ref="B287:U287"/>
    <mergeCell ref="B288:U288"/>
    <mergeCell ref="B289:U289"/>
    <mergeCell ref="B290:U290"/>
    <mergeCell ref="B291:U291"/>
    <mergeCell ref="B292:U292"/>
    <mergeCell ref="B293:U293"/>
    <mergeCell ref="B294:U294"/>
    <mergeCell ref="B295:U295"/>
    <mergeCell ref="B296:U296"/>
    <mergeCell ref="B297:U297"/>
    <mergeCell ref="B298:U298"/>
    <mergeCell ref="B299:U299"/>
    <mergeCell ref="B300:U300"/>
    <mergeCell ref="B301:U301"/>
    <mergeCell ref="B302:U302"/>
    <mergeCell ref="B303:U303"/>
    <mergeCell ref="B304:U304"/>
    <mergeCell ref="B305:U305"/>
    <mergeCell ref="B306:U306"/>
    <mergeCell ref="B307:U307"/>
    <mergeCell ref="B308:U308"/>
    <mergeCell ref="B309:U309"/>
    <mergeCell ref="B310:U310"/>
    <mergeCell ref="B311:U311"/>
    <mergeCell ref="B312:U312"/>
    <mergeCell ref="B313:U313"/>
    <mergeCell ref="B314:U314"/>
    <mergeCell ref="B315:U315"/>
    <mergeCell ref="B316:U316"/>
    <mergeCell ref="B317:U317"/>
    <mergeCell ref="B318:U318"/>
    <mergeCell ref="B319:U319"/>
    <mergeCell ref="B320:U320"/>
    <mergeCell ref="B321:U321"/>
    <mergeCell ref="B322:U322"/>
    <mergeCell ref="B323:U323"/>
    <mergeCell ref="B324:U324"/>
    <mergeCell ref="B325:U325"/>
    <mergeCell ref="B326:U326"/>
    <mergeCell ref="B327:U327"/>
    <mergeCell ref="B328:U328"/>
    <mergeCell ref="B329:U329"/>
    <mergeCell ref="B330:U330"/>
    <mergeCell ref="B331:U331"/>
    <mergeCell ref="B332:U332"/>
    <mergeCell ref="B333:U333"/>
    <mergeCell ref="B334:U334"/>
    <mergeCell ref="B335:U335"/>
    <mergeCell ref="B336:U336"/>
    <mergeCell ref="B337:U337"/>
    <mergeCell ref="B338:U338"/>
    <mergeCell ref="B339:U339"/>
    <mergeCell ref="B340:U340"/>
    <mergeCell ref="B341:U341"/>
    <mergeCell ref="B342:U342"/>
    <mergeCell ref="B343:U343"/>
    <mergeCell ref="B344:U344"/>
    <mergeCell ref="B345:U345"/>
    <mergeCell ref="B346:U346"/>
    <mergeCell ref="B347:U347"/>
    <mergeCell ref="B348:U348"/>
    <mergeCell ref="B349:U349"/>
    <mergeCell ref="B350:U350"/>
    <mergeCell ref="B351:U351"/>
    <mergeCell ref="B352:U352"/>
    <mergeCell ref="B353:U353"/>
    <mergeCell ref="B354:U354"/>
    <mergeCell ref="B355:U355"/>
    <mergeCell ref="B356:U356"/>
    <mergeCell ref="B357:U357"/>
    <mergeCell ref="B358:U358"/>
    <mergeCell ref="B359:U359"/>
    <mergeCell ref="B360:U360"/>
    <mergeCell ref="B361:U361"/>
    <mergeCell ref="B362:U362"/>
    <mergeCell ref="B363:U363"/>
    <mergeCell ref="B364:U364"/>
    <mergeCell ref="B365:U365"/>
  </mergeCells>
  <headerFooter/>
</worksheet>
</file>

<file path=xl/worksheets/sheet8.xml><?xml version="1.0" encoding="utf-8"?>
<worksheet xmlns:r="http://schemas.openxmlformats.org/officeDocument/2006/relationships" xmlns="http://schemas.openxmlformats.org/spreadsheetml/2006/main">
  <dimension ref="A1:U575"/>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2048</v>
      </c>
      <c r="C5" s="20"/>
      <c r="D5" s="20"/>
      <c r="E5" s="20"/>
      <c r="F5" s="20"/>
      <c r="G5" s="20"/>
      <c r="H5" s="20"/>
      <c r="I5" s="20"/>
      <c r="J5" s="20"/>
      <c r="K5" s="20"/>
      <c r="L5" s="20"/>
      <c r="M5" s="20"/>
      <c r="N5" s="20"/>
      <c r="O5" s="20"/>
      <c r="P5" s="20"/>
      <c r="Q5" s="20"/>
      <c r="R5" s="20"/>
      <c r="S5" s="20"/>
      <c r="T5" s="20"/>
      <c r="U5" s="25"/>
    </row>
    <row r="6" s="19" customFormat="1">
      <c r="B6" s="23" t="s">
        <v>2049</v>
      </c>
      <c r="U6" s="26"/>
    </row>
    <row r="7" s="19" customFormat="1">
      <c r="B7" s="23" t="s">
        <v>2050</v>
      </c>
      <c r="U7" s="26"/>
    </row>
    <row r="8" s="19" customFormat="1">
      <c r="B8" s="23" t="s">
        <v>2051</v>
      </c>
      <c r="U8" s="26"/>
    </row>
    <row r="9" s="19" customFormat="1">
      <c r="B9" s="23" t="s">
        <v>2052</v>
      </c>
      <c r="U9" s="26"/>
    </row>
    <row r="10" s="19" customFormat="1">
      <c r="B10" s="23" t="s">
        <v>2582</v>
      </c>
      <c r="U10" s="26"/>
    </row>
    <row r="11" s="19" customFormat="1">
      <c r="B11" s="23" t="s">
        <v>2583</v>
      </c>
      <c r="U11" s="26"/>
    </row>
    <row r="12" s="19" customFormat="1">
      <c r="B12" s="23" t="s">
        <v>2584</v>
      </c>
      <c r="U12" s="26"/>
    </row>
    <row r="13" s="19" customFormat="1">
      <c r="B13" s="23" t="s">
        <v>2056</v>
      </c>
      <c r="U13" s="26"/>
    </row>
    <row r="14" s="19" customFormat="1">
      <c r="B14" s="23" t="s">
        <v>2057</v>
      </c>
      <c r="U14" s="26"/>
    </row>
    <row r="15" s="19" customFormat="1">
      <c r="B15" s="23" t="s">
        <v>2058</v>
      </c>
      <c r="U15" s="26"/>
    </row>
    <row r="16" s="19" customFormat="1">
      <c r="B16" s="23" t="s">
        <v>2059</v>
      </c>
      <c r="U16" s="26"/>
    </row>
    <row r="17" s="19" customFormat="1">
      <c r="B17" s="23" t="s">
        <v>2060</v>
      </c>
      <c r="U17" s="26"/>
    </row>
    <row r="18" s="19" customFormat="1">
      <c r="B18" s="23" t="s">
        <v>2223</v>
      </c>
      <c r="U18" s="26"/>
    </row>
    <row r="19" s="19" customFormat="1">
      <c r="B19" s="23" t="s">
        <v>2224</v>
      </c>
      <c r="U19" s="26"/>
    </row>
    <row r="20" s="19" customFormat="1">
      <c r="B20" s="23" t="s">
        <v>2225</v>
      </c>
      <c r="U20" s="26"/>
    </row>
    <row r="21" s="19" customFormat="1">
      <c r="B21" s="23" t="s">
        <v>2064</v>
      </c>
      <c r="U21" s="26"/>
    </row>
    <row r="22" s="19" customFormat="1">
      <c r="B22" s="23" t="s">
        <v>2065</v>
      </c>
      <c r="U22" s="26"/>
    </row>
    <row r="23" s="19" customFormat="1">
      <c r="B23" s="23" t="s">
        <v>2066</v>
      </c>
      <c r="U23" s="26"/>
    </row>
    <row r="24" s="19" customFormat="1">
      <c r="B24" s="23" t="s">
        <v>2067</v>
      </c>
      <c r="U24" s="26"/>
    </row>
    <row r="25" s="19" customFormat="1">
      <c r="B25" s="23" t="s">
        <v>2585</v>
      </c>
      <c r="U25" s="26"/>
    </row>
    <row r="26" s="19" customFormat="1">
      <c r="B26" s="23" t="s">
        <v>2586</v>
      </c>
      <c r="U26" s="26"/>
    </row>
    <row r="27" s="19" customFormat="1">
      <c r="B27" s="23" t="s">
        <v>2587</v>
      </c>
      <c r="U27" s="26"/>
    </row>
    <row r="28" s="19" customFormat="1">
      <c r="B28" s="23" t="s">
        <v>2229</v>
      </c>
      <c r="U28" s="26"/>
    </row>
    <row r="29" s="19" customFormat="1">
      <c r="B29" s="23" t="s">
        <v>2071</v>
      </c>
      <c r="U29" s="26"/>
    </row>
    <row r="30" s="19" customFormat="1">
      <c r="B30" s="23" t="s">
        <v>2072</v>
      </c>
      <c r="U30" s="26"/>
    </row>
    <row r="31" s="19" customFormat="1">
      <c r="B31" s="23" t="s">
        <v>2230</v>
      </c>
      <c r="U31" s="26"/>
    </row>
    <row r="32" s="19" customFormat="1">
      <c r="B32" s="23" t="s">
        <v>2075</v>
      </c>
      <c r="U32" s="26"/>
    </row>
    <row r="33" s="19" customFormat="1">
      <c r="B33" s="23" t="s">
        <v>2231</v>
      </c>
      <c r="U33" s="26"/>
    </row>
    <row r="34" s="19" customFormat="1">
      <c r="B34" s="23" t="s">
        <v>2232</v>
      </c>
      <c r="U34" s="26"/>
    </row>
    <row r="35" s="19" customFormat="1">
      <c r="B35" s="23" t="s">
        <v>2588</v>
      </c>
      <c r="U35" s="26"/>
    </row>
    <row r="36" s="19" customFormat="1">
      <c r="B36" s="23" t="s">
        <v>2078</v>
      </c>
      <c r="U36" s="26"/>
    </row>
    <row r="37" s="19" customFormat="1">
      <c r="B37" s="23" t="s">
        <v>2079</v>
      </c>
      <c r="U37" s="26"/>
    </row>
    <row r="38" s="19" customFormat="1">
      <c r="B38" s="23" t="s">
        <v>2080</v>
      </c>
      <c r="U38" s="26"/>
    </row>
    <row r="39" s="19" customFormat="1">
      <c r="B39" s="23" t="s">
        <v>2234</v>
      </c>
      <c r="U39" s="26"/>
    </row>
    <row r="40" s="19" customFormat="1">
      <c r="B40" s="23" t="s">
        <v>2082</v>
      </c>
      <c r="U40" s="26"/>
    </row>
    <row r="41" s="19" customFormat="1">
      <c r="B41" s="23" t="s">
        <v>2083</v>
      </c>
      <c r="U41" s="26"/>
    </row>
    <row r="42" s="19" customFormat="1">
      <c r="B42" s="23" t="s">
        <v>2084</v>
      </c>
      <c r="U42" s="26"/>
    </row>
    <row r="43" s="19" customFormat="1">
      <c r="B43" s="23" t="s">
        <v>2085</v>
      </c>
      <c r="U43" s="26"/>
    </row>
    <row r="44" s="19" customFormat="1">
      <c r="B44" s="23" t="s">
        <v>2235</v>
      </c>
      <c r="U44" s="26"/>
    </row>
    <row r="45" s="19" customFormat="1">
      <c r="B45" s="23" t="s">
        <v>2236</v>
      </c>
      <c r="U45" s="26"/>
    </row>
    <row r="46" s="19" customFormat="1">
      <c r="B46" s="23" t="s">
        <v>2088</v>
      </c>
      <c r="U46" s="26"/>
    </row>
    <row r="47" s="19" customFormat="1">
      <c r="B47" s="23" t="s">
        <v>2089</v>
      </c>
      <c r="U47" s="26"/>
    </row>
    <row r="48" s="19" customFormat="1">
      <c r="B48" s="23" t="s">
        <v>2090</v>
      </c>
      <c r="U48" s="26"/>
    </row>
    <row r="49" s="19" customFormat="1">
      <c r="B49" s="23" t="s">
        <v>2091</v>
      </c>
      <c r="U49" s="26"/>
    </row>
    <row r="50" s="19" customFormat="1">
      <c r="B50" s="23" t="s">
        <v>2066</v>
      </c>
      <c r="U50" s="26"/>
    </row>
    <row r="51" s="19" customFormat="1">
      <c r="B51" s="23" t="s">
        <v>2092</v>
      </c>
      <c r="U51" s="26"/>
    </row>
    <row r="52" s="19" customFormat="1">
      <c r="B52" s="23" t="s">
        <v>2093</v>
      </c>
      <c r="U52" s="26"/>
    </row>
    <row r="53" s="19" customFormat="1">
      <c r="B53" s="23" t="s">
        <v>2094</v>
      </c>
      <c r="U53" s="26"/>
    </row>
    <row r="54" s="19" customFormat="1">
      <c r="B54" s="23" t="s">
        <v>2589</v>
      </c>
      <c r="U54" s="26"/>
    </row>
    <row r="55" s="19" customFormat="1">
      <c r="B55" s="23" t="s">
        <v>2238</v>
      </c>
      <c r="U55" s="26"/>
    </row>
    <row r="56" s="19" customFormat="1">
      <c r="B56" s="23" t="s">
        <v>2239</v>
      </c>
      <c r="U56" s="26"/>
    </row>
    <row r="57" s="19" customFormat="1">
      <c r="B57" s="23" t="s">
        <v>2240</v>
      </c>
      <c r="U57" s="26"/>
    </row>
    <row r="58" s="19" customFormat="1">
      <c r="B58" s="23" t="s">
        <v>2241</v>
      </c>
      <c r="U58" s="26"/>
    </row>
    <row r="59" s="19" customFormat="1">
      <c r="B59" s="23" t="s">
        <v>2091</v>
      </c>
      <c r="U59" s="26"/>
    </row>
    <row r="60" s="19" customFormat="1">
      <c r="B60" s="23" t="s">
        <v>2101</v>
      </c>
      <c r="U60" s="26"/>
    </row>
    <row r="61" s="19" customFormat="1">
      <c r="B61" s="23" t="s">
        <v>2102</v>
      </c>
      <c r="U61" s="26"/>
    </row>
    <row r="62" s="19" customFormat="1">
      <c r="B62" s="23" t="s">
        <v>2103</v>
      </c>
      <c r="U62" s="26"/>
    </row>
    <row r="63" s="19" customFormat="1">
      <c r="B63" s="23" t="s">
        <v>2104</v>
      </c>
      <c r="U63" s="26"/>
    </row>
    <row r="64" s="19" customFormat="1">
      <c r="B64" s="23" t="s">
        <v>2105</v>
      </c>
      <c r="U64" s="26"/>
    </row>
    <row r="65" s="19" customFormat="1">
      <c r="B65" s="23" t="s">
        <v>2106</v>
      </c>
      <c r="U65" s="26"/>
    </row>
    <row r="66" s="19" customFormat="1">
      <c r="B66" s="23" t="s">
        <v>2107</v>
      </c>
      <c r="U66" s="26"/>
    </row>
    <row r="67" s="19" customFormat="1">
      <c r="B67" s="23" t="s">
        <v>2108</v>
      </c>
      <c r="U67" s="26"/>
    </row>
    <row r="68" s="19" customFormat="1">
      <c r="B68" s="23" t="s">
        <v>2242</v>
      </c>
      <c r="U68" s="26"/>
    </row>
    <row r="69" s="19" customFormat="1">
      <c r="B69" s="23" t="s">
        <v>2110</v>
      </c>
      <c r="U69" s="26"/>
    </row>
    <row r="70" s="19" customFormat="1">
      <c r="B70" s="23" t="s">
        <v>2111</v>
      </c>
      <c r="U70" s="26"/>
    </row>
    <row r="71" s="19" customFormat="1">
      <c r="B71" s="23" t="s">
        <v>2113</v>
      </c>
      <c r="U71" s="26"/>
    </row>
    <row r="72" s="19" customFormat="1">
      <c r="B72" s="23" t="s">
        <v>2114</v>
      </c>
      <c r="U72" s="26"/>
    </row>
    <row r="73" s="19" customFormat="1">
      <c r="B73" s="23" t="s">
        <v>2243</v>
      </c>
      <c r="U73" s="26"/>
    </row>
    <row r="74" s="19" customFormat="1">
      <c r="B74" s="23" t="s">
        <v>2244</v>
      </c>
      <c r="U74" s="26"/>
    </row>
    <row r="75" s="19" customFormat="1">
      <c r="B75" s="23" t="s">
        <v>2245</v>
      </c>
      <c r="U75" s="26"/>
    </row>
    <row r="76" s="19" customFormat="1">
      <c r="B76" s="23" t="s">
        <v>2246</v>
      </c>
      <c r="U76" s="26"/>
    </row>
    <row r="77" s="19" customFormat="1">
      <c r="B77" s="23" t="s">
        <v>2247</v>
      </c>
      <c r="U77" s="26"/>
    </row>
    <row r="78" s="19" customFormat="1">
      <c r="B78" s="23" t="s">
        <v>2248</v>
      </c>
      <c r="U78" s="26"/>
    </row>
    <row r="79" s="19" customFormat="1">
      <c r="B79" s="23" t="s">
        <v>2249</v>
      </c>
      <c r="U79" s="26"/>
    </row>
    <row r="80" s="19" customFormat="1">
      <c r="B80" s="23" t="s">
        <v>2250</v>
      </c>
      <c r="U80" s="26"/>
    </row>
    <row r="81" s="19" customFormat="1">
      <c r="B81" s="23" t="s">
        <v>2251</v>
      </c>
      <c r="U81" s="26"/>
    </row>
    <row r="82" s="19" customFormat="1">
      <c r="B82" s="23" t="s">
        <v>2252</v>
      </c>
      <c r="U82" s="26"/>
    </row>
    <row r="83" s="19" customFormat="1">
      <c r="B83" s="23" t="s">
        <v>2253</v>
      </c>
      <c r="U83" s="26"/>
    </row>
    <row r="84" s="19" customFormat="1">
      <c r="B84" s="23" t="s">
        <v>2129</v>
      </c>
      <c r="U84" s="26"/>
    </row>
    <row r="85" s="19" customFormat="1">
      <c r="B85" s="23" t="s">
        <v>2066</v>
      </c>
      <c r="U85" s="26"/>
    </row>
    <row r="86" s="19" customFormat="1">
      <c r="B86" s="23" t="s">
        <v>2130</v>
      </c>
      <c r="U86" s="26"/>
    </row>
    <row r="87" s="19" customFormat="1">
      <c r="B87" s="23" t="s">
        <v>2131</v>
      </c>
      <c r="U87" s="26"/>
    </row>
    <row r="88" s="19" customFormat="1">
      <c r="B88" s="23" t="s">
        <v>2132</v>
      </c>
      <c r="U88" s="26"/>
    </row>
    <row r="89" s="19" customFormat="1">
      <c r="B89" s="23" t="s">
        <v>2133</v>
      </c>
      <c r="U89" s="26"/>
    </row>
    <row r="90" s="19" customFormat="1">
      <c r="B90" s="23" t="s">
        <v>2134</v>
      </c>
      <c r="U90" s="26"/>
    </row>
    <row r="91" s="19" customFormat="1">
      <c r="B91" s="23" t="s">
        <v>2135</v>
      </c>
      <c r="U91" s="26"/>
    </row>
    <row r="92" s="19" customFormat="1">
      <c r="B92" s="23" t="s">
        <v>2256</v>
      </c>
      <c r="U92" s="26"/>
    </row>
    <row r="93" s="19" customFormat="1">
      <c r="B93" s="23" t="s">
        <v>2257</v>
      </c>
      <c r="U93" s="26"/>
    </row>
    <row r="94" s="19" customFormat="1">
      <c r="B94" s="23" t="s">
        <v>2258</v>
      </c>
      <c r="U94" s="26"/>
    </row>
    <row r="95" s="19" customFormat="1">
      <c r="B95" s="23" t="s">
        <v>2259</v>
      </c>
      <c r="U95" s="26"/>
    </row>
    <row r="96" s="19" customFormat="1">
      <c r="B96" s="23" t="s">
        <v>2142</v>
      </c>
      <c r="U96" s="26"/>
    </row>
    <row r="97" s="19" customFormat="1">
      <c r="B97" s="23" t="s">
        <v>2143</v>
      </c>
      <c r="U97" s="26"/>
    </row>
    <row r="98" s="19" customFormat="1">
      <c r="B98" s="23" t="s">
        <v>2144</v>
      </c>
      <c r="U98" s="26"/>
    </row>
    <row r="99" s="19" customFormat="1">
      <c r="B99" s="23" t="s">
        <v>2260</v>
      </c>
      <c r="U99" s="26"/>
    </row>
    <row r="100" s="19" customFormat="1">
      <c r="B100" s="23" t="s">
        <v>2146</v>
      </c>
      <c r="U100" s="26"/>
    </row>
    <row r="101" s="19" customFormat="1">
      <c r="B101" s="23" t="s">
        <v>2147</v>
      </c>
      <c r="U101" s="26"/>
    </row>
    <row r="102" s="19" customFormat="1">
      <c r="B102" s="23" t="s">
        <v>2261</v>
      </c>
      <c r="U102" s="26"/>
    </row>
    <row r="103" s="19" customFormat="1">
      <c r="B103" s="23" t="s">
        <v>2262</v>
      </c>
      <c r="U103" s="26"/>
    </row>
    <row r="104" s="19" customFormat="1">
      <c r="B104" s="23" t="s">
        <v>2263</v>
      </c>
      <c r="U104" s="26"/>
    </row>
    <row r="105" s="19" customFormat="1">
      <c r="B105" s="23" t="s">
        <v>2154</v>
      </c>
      <c r="U105" s="26"/>
    </row>
    <row r="106" s="19" customFormat="1">
      <c r="B106" s="23" t="s">
        <v>2133</v>
      </c>
      <c r="U106" s="26"/>
    </row>
    <row r="107" s="19" customFormat="1">
      <c r="B107" s="23" t="s">
        <v>2134</v>
      </c>
      <c r="U107" s="26"/>
    </row>
    <row r="108" s="19" customFormat="1">
      <c r="B108" s="23" t="s">
        <v>2264</v>
      </c>
      <c r="U108" s="26"/>
    </row>
    <row r="109" s="19" customFormat="1">
      <c r="B109" s="23" t="s">
        <v>2590</v>
      </c>
      <c r="U109" s="26"/>
    </row>
    <row r="110" s="19" customFormat="1">
      <c r="B110" s="23" t="s">
        <v>2266</v>
      </c>
      <c r="U110" s="26"/>
    </row>
    <row r="111" s="19" customFormat="1">
      <c r="B111" s="23" t="s">
        <v>2267</v>
      </c>
      <c r="U111" s="26"/>
    </row>
    <row r="112" s="19" customFormat="1">
      <c r="B112" s="23" t="s">
        <v>2268</v>
      </c>
      <c r="U112" s="26"/>
    </row>
    <row r="113" s="19" customFormat="1">
      <c r="B113" s="23" t="s">
        <v>2269</v>
      </c>
      <c r="U113" s="26"/>
    </row>
    <row r="114" s="19" customFormat="1">
      <c r="B114" s="23" t="s">
        <v>2142</v>
      </c>
      <c r="U114" s="26"/>
    </row>
    <row r="115" s="19" customFormat="1">
      <c r="B115" s="23" t="s">
        <v>2270</v>
      </c>
      <c r="U115" s="26"/>
    </row>
    <row r="116" s="19" customFormat="1">
      <c r="B116" s="23" t="s">
        <v>2144</v>
      </c>
      <c r="U116" s="26"/>
    </row>
    <row r="117" s="19" customFormat="1">
      <c r="B117" s="23" t="s">
        <v>2260</v>
      </c>
      <c r="U117" s="26"/>
    </row>
    <row r="118" s="19" customFormat="1">
      <c r="B118" s="23" t="s">
        <v>2146</v>
      </c>
      <c r="U118" s="26"/>
    </row>
    <row r="119" s="19" customFormat="1">
      <c r="B119" s="23" t="s">
        <v>2147</v>
      </c>
      <c r="U119" s="26"/>
    </row>
    <row r="120" s="19" customFormat="1">
      <c r="B120" s="23" t="s">
        <v>2261</v>
      </c>
      <c r="U120" s="26"/>
    </row>
    <row r="121" s="19" customFormat="1">
      <c r="B121" s="23" t="s">
        <v>2271</v>
      </c>
      <c r="U121" s="26"/>
    </row>
    <row r="122" s="19" customFormat="1">
      <c r="B122" s="23" t="s">
        <v>2272</v>
      </c>
      <c r="U122" s="26"/>
    </row>
    <row r="123" s="19" customFormat="1">
      <c r="B123" s="23" t="s">
        <v>2154</v>
      </c>
      <c r="U123" s="26"/>
    </row>
    <row r="124" s="19" customFormat="1">
      <c r="B124" s="23" t="s">
        <v>2133</v>
      </c>
      <c r="U124" s="26"/>
    </row>
    <row r="125" s="19" customFormat="1">
      <c r="B125" s="23" t="s">
        <v>2273</v>
      </c>
      <c r="U125" s="26"/>
    </row>
    <row r="126" s="19" customFormat="1">
      <c r="B126" s="23" t="s">
        <v>2274</v>
      </c>
      <c r="U126" s="26"/>
    </row>
    <row r="127" s="19" customFormat="1">
      <c r="B127" s="23" t="s">
        <v>2159</v>
      </c>
      <c r="U127" s="26"/>
    </row>
    <row r="128" s="19" customFormat="1">
      <c r="B128" s="23" t="s">
        <v>2160</v>
      </c>
      <c r="U128" s="26"/>
    </row>
    <row r="129" s="19" customFormat="1">
      <c r="B129" s="23" t="s">
        <v>2066</v>
      </c>
      <c r="U129" s="26"/>
    </row>
    <row r="130" s="19" customFormat="1">
      <c r="B130" s="23" t="s">
        <v>2591</v>
      </c>
      <c r="U130" s="26"/>
    </row>
    <row r="131" s="19" customFormat="1">
      <c r="B131" s="23" t="s">
        <v>2592</v>
      </c>
      <c r="U131" s="26"/>
    </row>
    <row r="132" s="19" customFormat="1">
      <c r="B132" s="23" t="s">
        <v>2593</v>
      </c>
      <c r="U132" s="26"/>
    </row>
    <row r="133" s="19" customFormat="1">
      <c r="B133" s="23" t="s">
        <v>2594</v>
      </c>
      <c r="U133" s="26"/>
    </row>
    <row r="134" s="19" customFormat="1">
      <c r="B134" s="23" t="s">
        <v>2278</v>
      </c>
      <c r="U134" s="26"/>
    </row>
    <row r="135" s="19" customFormat="1">
      <c r="B135" s="23" t="s">
        <v>2595</v>
      </c>
      <c r="U135" s="26"/>
    </row>
    <row r="136" s="19" customFormat="1">
      <c r="B136" s="23" t="s">
        <v>2280</v>
      </c>
      <c r="U136" s="26"/>
    </row>
    <row r="137" s="19" customFormat="1">
      <c r="B137" s="23" t="s">
        <v>2596</v>
      </c>
      <c r="U137" s="26"/>
    </row>
    <row r="138" s="19" customFormat="1">
      <c r="B138" s="23" t="s">
        <v>2597</v>
      </c>
      <c r="U138" s="26"/>
    </row>
    <row r="139" s="19" customFormat="1">
      <c r="B139" s="23" t="s">
        <v>2598</v>
      </c>
      <c r="U139" s="26"/>
    </row>
    <row r="140" s="19" customFormat="1">
      <c r="B140" s="23" t="s">
        <v>2599</v>
      </c>
      <c r="U140" s="26"/>
    </row>
    <row r="141" s="19" customFormat="1">
      <c r="B141" s="23" t="s">
        <v>2600</v>
      </c>
      <c r="U141" s="26"/>
    </row>
    <row r="142" s="19" customFormat="1">
      <c r="B142" s="23" t="s">
        <v>2601</v>
      </c>
      <c r="U142" s="26"/>
    </row>
    <row r="143" s="19" customFormat="1">
      <c r="B143" s="23" t="s">
        <v>2602</v>
      </c>
      <c r="U143" s="26"/>
    </row>
    <row r="144" s="19" customFormat="1">
      <c r="B144" s="23" t="s">
        <v>2066</v>
      </c>
      <c r="U144" s="26"/>
    </row>
    <row r="145" s="19" customFormat="1">
      <c r="B145" s="23" t="s">
        <v>2170</v>
      </c>
      <c r="U145" s="26"/>
    </row>
    <row r="146" s="19" customFormat="1">
      <c r="B146" s="23" t="s">
        <v>2093</v>
      </c>
      <c r="U146" s="26"/>
    </row>
    <row r="147" s="19" customFormat="1">
      <c r="B147" s="23" t="s">
        <v>2171</v>
      </c>
      <c r="U147" s="26"/>
    </row>
    <row r="148" s="19" customFormat="1">
      <c r="B148" s="23" t="s">
        <v>2603</v>
      </c>
      <c r="U148" s="26"/>
    </row>
    <row r="149" s="19" customFormat="1">
      <c r="B149" s="23" t="s">
        <v>2091</v>
      </c>
      <c r="U149" s="26"/>
    </row>
    <row r="150" s="19" customFormat="1">
      <c r="B150" s="23" t="s">
        <v>2101</v>
      </c>
      <c r="U150" s="26"/>
    </row>
    <row r="151" s="19" customFormat="1">
      <c r="B151" s="23" t="s">
        <v>2173</v>
      </c>
      <c r="U151" s="26"/>
    </row>
    <row r="152" s="19" customFormat="1">
      <c r="B152" s="23" t="s">
        <v>2093</v>
      </c>
      <c r="U152" s="26"/>
    </row>
    <row r="153" s="19" customFormat="1">
      <c r="B153" s="23" t="s">
        <v>2604</v>
      </c>
      <c r="U153" s="26"/>
    </row>
    <row r="154" s="19" customFormat="1">
      <c r="B154" s="23" t="s">
        <v>2191</v>
      </c>
      <c r="U154" s="26"/>
    </row>
    <row r="155" s="19" customFormat="1">
      <c r="B155" s="23" t="s">
        <v>2176</v>
      </c>
      <c r="U155" s="26"/>
    </row>
    <row r="156" s="19" customFormat="1">
      <c r="B156" s="23" t="s">
        <v>2293</v>
      </c>
      <c r="U156" s="26"/>
    </row>
    <row r="157" s="19" customFormat="1">
      <c r="B157" s="23" t="s">
        <v>2294</v>
      </c>
      <c r="U157" s="26"/>
    </row>
    <row r="158" s="19" customFormat="1">
      <c r="B158" s="23" t="s">
        <v>2295</v>
      </c>
      <c r="U158" s="26"/>
    </row>
    <row r="159" s="19" customFormat="1">
      <c r="B159" s="23" t="s">
        <v>2180</v>
      </c>
      <c r="U159" s="26"/>
    </row>
    <row r="160" s="19" customFormat="1">
      <c r="B160" s="23" t="s">
        <v>2296</v>
      </c>
      <c r="U160" s="26"/>
    </row>
    <row r="161" s="19" customFormat="1">
      <c r="B161" s="23" t="s">
        <v>2297</v>
      </c>
      <c r="U161" s="26"/>
    </row>
    <row r="162" s="19" customFormat="1">
      <c r="B162" s="23" t="s">
        <v>2298</v>
      </c>
      <c r="U162" s="26"/>
    </row>
    <row r="163" s="19" customFormat="1">
      <c r="B163" s="23" t="s">
        <v>2184</v>
      </c>
      <c r="U163" s="26"/>
    </row>
    <row r="164" s="19" customFormat="1">
      <c r="B164" s="23" t="s">
        <v>2299</v>
      </c>
      <c r="U164" s="26"/>
    </row>
    <row r="165" s="19" customFormat="1">
      <c r="B165" s="23" t="s">
        <v>2300</v>
      </c>
      <c r="U165" s="26"/>
    </row>
    <row r="166" s="19" customFormat="1">
      <c r="B166" s="23" t="s">
        <v>2301</v>
      </c>
      <c r="U166" s="26"/>
    </row>
    <row r="167" s="19" customFormat="1">
      <c r="B167" s="23" t="s">
        <v>2188</v>
      </c>
      <c r="U167" s="26"/>
    </row>
    <row r="168" s="19" customFormat="1">
      <c r="B168" s="23" t="s">
        <v>2189</v>
      </c>
      <c r="U168" s="26"/>
    </row>
    <row r="169" s="19" customFormat="1">
      <c r="B169" s="23" t="s">
        <v>2093</v>
      </c>
      <c r="U169" s="26"/>
    </row>
    <row r="170" s="19" customFormat="1">
      <c r="B170" s="23" t="s">
        <v>2604</v>
      </c>
      <c r="U170" s="26"/>
    </row>
    <row r="171" s="19" customFormat="1">
      <c r="B171" s="23" t="s">
        <v>2211</v>
      </c>
      <c r="U171" s="26"/>
    </row>
    <row r="172" s="19" customFormat="1">
      <c r="B172" s="23" t="s">
        <v>2176</v>
      </c>
      <c r="U172" s="26"/>
    </row>
    <row r="173" s="19" customFormat="1">
      <c r="B173" s="23" t="s">
        <v>2177</v>
      </c>
      <c r="U173" s="26"/>
    </row>
    <row r="174" s="19" customFormat="1">
      <c r="B174" s="23" t="s">
        <v>2294</v>
      </c>
      <c r="U174" s="26"/>
    </row>
    <row r="175" s="19" customFormat="1">
      <c r="B175" s="23" t="s">
        <v>2295</v>
      </c>
      <c r="U175" s="26"/>
    </row>
    <row r="176" s="19" customFormat="1">
      <c r="B176" s="23" t="s">
        <v>2180</v>
      </c>
      <c r="U176" s="26"/>
    </row>
    <row r="177" s="19" customFormat="1">
      <c r="B177" s="23" t="s">
        <v>2296</v>
      </c>
      <c r="U177" s="26"/>
    </row>
    <row r="178" s="19" customFormat="1">
      <c r="B178" s="23" t="s">
        <v>2297</v>
      </c>
      <c r="U178" s="26"/>
    </row>
    <row r="179" s="19" customFormat="1">
      <c r="B179" s="23" t="s">
        <v>2302</v>
      </c>
      <c r="U179" s="26"/>
    </row>
    <row r="180" s="19" customFormat="1">
      <c r="B180" s="23" t="s">
        <v>2303</v>
      </c>
      <c r="U180" s="26"/>
    </row>
    <row r="181" s="19" customFormat="1">
      <c r="B181" s="23" t="s">
        <v>2299</v>
      </c>
      <c r="U181" s="26"/>
    </row>
    <row r="182" s="19" customFormat="1">
      <c r="B182" s="23" t="s">
        <v>2300</v>
      </c>
      <c r="U182" s="26"/>
    </row>
    <row r="183" s="19" customFormat="1">
      <c r="B183" s="23" t="s">
        <v>2301</v>
      </c>
      <c r="U183" s="26"/>
    </row>
    <row r="184" s="19" customFormat="1">
      <c r="B184" s="23" t="s">
        <v>2304</v>
      </c>
      <c r="U184" s="26"/>
    </row>
    <row r="185" s="19" customFormat="1">
      <c r="B185" s="23" t="s">
        <v>2189</v>
      </c>
      <c r="U185" s="26"/>
    </row>
    <row r="186" s="19" customFormat="1">
      <c r="B186" s="23" t="s">
        <v>2093</v>
      </c>
      <c r="U186" s="26"/>
    </row>
    <row r="187" s="19" customFormat="1">
      <c r="B187" s="23" t="s">
        <v>2604</v>
      </c>
      <c r="U187" s="26"/>
    </row>
    <row r="188" s="19" customFormat="1">
      <c r="B188" s="23" t="s">
        <v>2175</v>
      </c>
      <c r="U188" s="26"/>
    </row>
    <row r="189" s="19" customFormat="1">
      <c r="B189" s="23" t="s">
        <v>2176</v>
      </c>
      <c r="U189" s="26"/>
    </row>
    <row r="190" s="19" customFormat="1">
      <c r="B190" s="23" t="s">
        <v>2177</v>
      </c>
      <c r="U190" s="26"/>
    </row>
    <row r="191" s="19" customFormat="1">
      <c r="B191" s="23" t="s">
        <v>2294</v>
      </c>
      <c r="U191" s="26"/>
    </row>
    <row r="192" s="19" customFormat="1">
      <c r="B192" s="23" t="s">
        <v>2295</v>
      </c>
      <c r="U192" s="26"/>
    </row>
    <row r="193" s="19" customFormat="1">
      <c r="B193" s="23" t="s">
        <v>2180</v>
      </c>
      <c r="U193" s="26"/>
    </row>
    <row r="194" s="19" customFormat="1">
      <c r="B194" s="23" t="s">
        <v>2296</v>
      </c>
      <c r="U194" s="26"/>
    </row>
    <row r="195" s="19" customFormat="1">
      <c r="B195" s="23" t="s">
        <v>2297</v>
      </c>
      <c r="U195" s="26"/>
    </row>
    <row r="196" s="19" customFormat="1">
      <c r="B196" s="23" t="s">
        <v>2302</v>
      </c>
      <c r="U196" s="26"/>
    </row>
    <row r="197" s="19" customFormat="1">
      <c r="B197" s="23" t="s">
        <v>2184</v>
      </c>
      <c r="U197" s="26"/>
    </row>
    <row r="198" s="19" customFormat="1">
      <c r="B198" s="23" t="s">
        <v>2299</v>
      </c>
      <c r="U198" s="26"/>
    </row>
    <row r="199" s="19" customFormat="1">
      <c r="B199" s="23" t="s">
        <v>2300</v>
      </c>
      <c r="U199" s="26"/>
    </row>
    <row r="200" s="19" customFormat="1">
      <c r="B200" s="23" t="s">
        <v>2305</v>
      </c>
      <c r="U200" s="26"/>
    </row>
    <row r="201" s="19" customFormat="1">
      <c r="B201" s="23" t="s">
        <v>2188</v>
      </c>
      <c r="U201" s="26"/>
    </row>
    <row r="202" s="19" customFormat="1">
      <c r="B202" s="23" t="s">
        <v>2189</v>
      </c>
      <c r="U202" s="26"/>
    </row>
    <row r="203" s="19" customFormat="1">
      <c r="B203" s="23" t="s">
        <v>2093</v>
      </c>
      <c r="U203" s="26"/>
    </row>
    <row r="204" s="19" customFormat="1">
      <c r="B204" s="23" t="s">
        <v>2605</v>
      </c>
      <c r="U204" s="26"/>
    </row>
    <row r="205" s="19" customFormat="1">
      <c r="B205" s="23" t="s">
        <v>2191</v>
      </c>
      <c r="U205" s="26"/>
    </row>
    <row r="206" s="19" customFormat="1">
      <c r="B206" s="23" t="s">
        <v>2176</v>
      </c>
      <c r="U206" s="26"/>
    </row>
    <row r="207" s="19" customFormat="1">
      <c r="B207" s="23" t="s">
        <v>2293</v>
      </c>
      <c r="U207" s="26"/>
    </row>
    <row r="208" s="19" customFormat="1">
      <c r="B208" s="23" t="s">
        <v>2294</v>
      </c>
      <c r="U208" s="26"/>
    </row>
    <row r="209" s="19" customFormat="1">
      <c r="B209" s="23" t="s">
        <v>2295</v>
      </c>
      <c r="U209" s="26"/>
    </row>
    <row r="210" s="19" customFormat="1">
      <c r="B210" s="23" t="s">
        <v>2180</v>
      </c>
      <c r="U210" s="26"/>
    </row>
    <row r="211" s="19" customFormat="1">
      <c r="B211" s="23" t="s">
        <v>2296</v>
      </c>
      <c r="U211" s="26"/>
    </row>
    <row r="212" s="19" customFormat="1">
      <c r="B212" s="23" t="s">
        <v>2297</v>
      </c>
      <c r="U212" s="26"/>
    </row>
    <row r="213" s="19" customFormat="1">
      <c r="B213" s="23" t="s">
        <v>2298</v>
      </c>
      <c r="U213" s="26"/>
    </row>
    <row r="214" s="19" customFormat="1">
      <c r="B214" s="23" t="s">
        <v>2184</v>
      </c>
      <c r="U214" s="26"/>
    </row>
    <row r="215" s="19" customFormat="1">
      <c r="B215" s="23" t="s">
        <v>2299</v>
      </c>
      <c r="U215" s="26"/>
    </row>
    <row r="216" s="19" customFormat="1">
      <c r="B216" s="23" t="s">
        <v>2300</v>
      </c>
      <c r="U216" s="26"/>
    </row>
    <row r="217" s="19" customFormat="1">
      <c r="B217" s="23" t="s">
        <v>2305</v>
      </c>
      <c r="U217" s="26"/>
    </row>
    <row r="218" s="19" customFormat="1">
      <c r="B218" s="23" t="s">
        <v>2304</v>
      </c>
      <c r="U218" s="26"/>
    </row>
    <row r="219" s="19" customFormat="1">
      <c r="B219" s="23" t="s">
        <v>2189</v>
      </c>
      <c r="U219" s="26"/>
    </row>
    <row r="220" s="19" customFormat="1">
      <c r="B220" s="23" t="s">
        <v>2093</v>
      </c>
      <c r="U220" s="26"/>
    </row>
    <row r="221" s="19" customFormat="1">
      <c r="B221" s="23" t="s">
        <v>2605</v>
      </c>
      <c r="U221" s="26"/>
    </row>
    <row r="222" s="19" customFormat="1">
      <c r="B222" s="23" t="s">
        <v>2211</v>
      </c>
      <c r="U222" s="26"/>
    </row>
    <row r="223" s="19" customFormat="1">
      <c r="B223" s="23" t="s">
        <v>2307</v>
      </c>
      <c r="U223" s="26"/>
    </row>
    <row r="224" s="19" customFormat="1">
      <c r="B224" s="23" t="s">
        <v>2293</v>
      </c>
      <c r="U224" s="26"/>
    </row>
    <row r="225" s="19" customFormat="1">
      <c r="B225" s="23" t="s">
        <v>2308</v>
      </c>
      <c r="U225" s="26"/>
    </row>
    <row r="226" s="19" customFormat="1">
      <c r="B226" s="23" t="s">
        <v>2179</v>
      </c>
      <c r="U226" s="26"/>
    </row>
    <row r="227" s="19" customFormat="1">
      <c r="B227" s="23" t="s">
        <v>2180</v>
      </c>
      <c r="U227" s="26"/>
    </row>
    <row r="228" s="19" customFormat="1">
      <c r="B228" s="23" t="s">
        <v>2181</v>
      </c>
      <c r="U228" s="26"/>
    </row>
    <row r="229" s="19" customFormat="1">
      <c r="B229" s="23" t="s">
        <v>2182</v>
      </c>
      <c r="U229" s="26"/>
    </row>
    <row r="230" s="19" customFormat="1">
      <c r="B230" s="23" t="s">
        <v>2309</v>
      </c>
      <c r="U230" s="26"/>
    </row>
    <row r="231" s="19" customFormat="1">
      <c r="B231" s="23" t="s">
        <v>2310</v>
      </c>
      <c r="U231" s="26"/>
    </row>
    <row r="232" s="19" customFormat="1">
      <c r="B232" s="23" t="s">
        <v>2311</v>
      </c>
      <c r="U232" s="26"/>
    </row>
    <row r="233" s="19" customFormat="1">
      <c r="B233" s="23" t="s">
        <v>2300</v>
      </c>
      <c r="U233" s="26"/>
    </row>
    <row r="234" s="19" customFormat="1">
      <c r="B234" s="23" t="s">
        <v>2301</v>
      </c>
      <c r="U234" s="26"/>
    </row>
    <row r="235" s="19" customFormat="1">
      <c r="B235" s="23" t="s">
        <v>2188</v>
      </c>
      <c r="U235" s="26"/>
    </row>
    <row r="236" s="19" customFormat="1">
      <c r="B236" s="23" t="s">
        <v>2189</v>
      </c>
      <c r="U236" s="26"/>
    </row>
    <row r="237" s="19" customFormat="1">
      <c r="B237" s="23" t="s">
        <v>2093</v>
      </c>
      <c r="U237" s="26"/>
    </row>
    <row r="238" s="19" customFormat="1">
      <c r="B238" s="23" t="s">
        <v>2605</v>
      </c>
      <c r="U238" s="26"/>
    </row>
    <row r="239" s="19" customFormat="1">
      <c r="B239" s="23" t="s">
        <v>2175</v>
      </c>
      <c r="U239" s="26"/>
    </row>
    <row r="240" s="19" customFormat="1">
      <c r="B240" s="23" t="s">
        <v>2307</v>
      </c>
      <c r="U240" s="26"/>
    </row>
    <row r="241" s="19" customFormat="1">
      <c r="B241" s="23" t="s">
        <v>2293</v>
      </c>
      <c r="U241" s="26"/>
    </row>
    <row r="242" s="19" customFormat="1">
      <c r="B242" s="23" t="s">
        <v>2308</v>
      </c>
      <c r="U242" s="26"/>
    </row>
    <row r="243" s="19" customFormat="1">
      <c r="B243" s="23" t="s">
        <v>2179</v>
      </c>
      <c r="U243" s="26"/>
    </row>
    <row r="244" s="19" customFormat="1">
      <c r="B244" s="23" t="s">
        <v>2180</v>
      </c>
      <c r="U244" s="26"/>
    </row>
    <row r="245" s="19" customFormat="1">
      <c r="B245" s="23" t="s">
        <v>2181</v>
      </c>
      <c r="U245" s="26"/>
    </row>
    <row r="246" s="19" customFormat="1">
      <c r="B246" s="23" t="s">
        <v>2182</v>
      </c>
      <c r="U246" s="26"/>
    </row>
    <row r="247" s="19" customFormat="1">
      <c r="B247" s="23" t="s">
        <v>2309</v>
      </c>
      <c r="U247" s="26"/>
    </row>
    <row r="248" s="19" customFormat="1">
      <c r="B248" s="23" t="s">
        <v>2312</v>
      </c>
      <c r="U248" s="26"/>
    </row>
    <row r="249" s="19" customFormat="1">
      <c r="B249" s="23" t="s">
        <v>2311</v>
      </c>
      <c r="U249" s="26"/>
    </row>
    <row r="250" s="19" customFormat="1">
      <c r="B250" s="23" t="s">
        <v>2300</v>
      </c>
      <c r="U250" s="26"/>
    </row>
    <row r="251" s="19" customFormat="1">
      <c r="B251" s="23" t="s">
        <v>2305</v>
      </c>
      <c r="U251" s="26"/>
    </row>
    <row r="252" s="19" customFormat="1">
      <c r="B252" s="23" t="s">
        <v>2188</v>
      </c>
      <c r="U252" s="26"/>
    </row>
    <row r="253" s="19" customFormat="1">
      <c r="B253" s="23" t="s">
        <v>2091</v>
      </c>
      <c r="U253" s="26"/>
    </row>
    <row r="254" s="19" customFormat="1">
      <c r="B254" s="23" t="s">
        <v>2101</v>
      </c>
      <c r="U254" s="26"/>
    </row>
    <row r="255" s="19" customFormat="1">
      <c r="B255" s="23" t="s">
        <v>2203</v>
      </c>
      <c r="U255" s="26"/>
    </row>
    <row r="256" s="19" customFormat="1">
      <c r="B256" s="23" t="s">
        <v>2093</v>
      </c>
      <c r="U256" s="26"/>
    </row>
    <row r="257" s="19" customFormat="1">
      <c r="B257" s="23" t="s">
        <v>2606</v>
      </c>
      <c r="U257" s="26"/>
    </row>
    <row r="258" s="19" customFormat="1">
      <c r="B258" s="23" t="s">
        <v>2314</v>
      </c>
      <c r="U258" s="26"/>
    </row>
    <row r="259" s="19" customFormat="1">
      <c r="B259" s="23" t="s">
        <v>2189</v>
      </c>
      <c r="U259" s="26"/>
    </row>
    <row r="260" s="19" customFormat="1">
      <c r="B260" s="23" t="s">
        <v>2093</v>
      </c>
      <c r="U260" s="26"/>
    </row>
    <row r="261" s="19" customFormat="1">
      <c r="B261" s="23" t="s">
        <v>2607</v>
      </c>
      <c r="U261" s="26"/>
    </row>
    <row r="262" s="19" customFormat="1">
      <c r="B262" s="23" t="s">
        <v>2608</v>
      </c>
      <c r="U262" s="26"/>
    </row>
    <row r="263" s="19" customFormat="1">
      <c r="B263" s="23" t="s">
        <v>2317</v>
      </c>
      <c r="U263" s="26"/>
    </row>
    <row r="264" s="19" customFormat="1">
      <c r="B264" s="23" t="s">
        <v>2189</v>
      </c>
      <c r="U264" s="26"/>
    </row>
    <row r="265" s="19" customFormat="1">
      <c r="B265" s="23" t="s">
        <v>2093</v>
      </c>
      <c r="U265" s="26"/>
    </row>
    <row r="266" s="19" customFormat="1">
      <c r="B266" s="23" t="s">
        <v>2609</v>
      </c>
      <c r="U266" s="26"/>
    </row>
    <row r="267" s="19" customFormat="1">
      <c r="B267" s="23" t="s">
        <v>2319</v>
      </c>
      <c r="U267" s="26"/>
    </row>
    <row r="268" s="19" customFormat="1">
      <c r="B268" s="23" t="s">
        <v>2189</v>
      </c>
      <c r="U268" s="26"/>
    </row>
    <row r="269" s="19" customFormat="1">
      <c r="B269" s="23" t="s">
        <v>2093</v>
      </c>
      <c r="U269" s="26"/>
    </row>
    <row r="270" s="19" customFormat="1">
      <c r="B270" s="23" t="s">
        <v>2610</v>
      </c>
      <c r="U270" s="26"/>
    </row>
    <row r="271" s="19" customFormat="1">
      <c r="B271" s="23" t="s">
        <v>2611</v>
      </c>
      <c r="U271" s="26"/>
    </row>
    <row r="272" s="19" customFormat="1">
      <c r="B272" s="23" t="s">
        <v>2322</v>
      </c>
      <c r="U272" s="26"/>
    </row>
    <row r="273" s="19" customFormat="1">
      <c r="B273" s="23" t="s">
        <v>2189</v>
      </c>
      <c r="U273" s="26"/>
    </row>
    <row r="274" s="19" customFormat="1">
      <c r="B274" s="23" t="s">
        <v>2093</v>
      </c>
      <c r="U274" s="26"/>
    </row>
    <row r="275" s="19" customFormat="1">
      <c r="B275" s="23" t="s">
        <v>2612</v>
      </c>
      <c r="U275" s="26"/>
    </row>
    <row r="276" s="19" customFormat="1">
      <c r="B276" s="23" t="s">
        <v>2613</v>
      </c>
      <c r="U276" s="26"/>
    </row>
    <row r="277" s="19" customFormat="1">
      <c r="B277" s="23" t="s">
        <v>2325</v>
      </c>
      <c r="U277" s="26"/>
    </row>
    <row r="278" s="19" customFormat="1">
      <c r="B278" s="23" t="s">
        <v>2091</v>
      </c>
      <c r="U278" s="26"/>
    </row>
    <row r="279" s="19" customFormat="1">
      <c r="B279" s="23" t="s">
        <v>2101</v>
      </c>
      <c r="U279" s="26"/>
    </row>
    <row r="280" s="19" customFormat="1">
      <c r="B280" s="23" t="s">
        <v>2207</v>
      </c>
      <c r="U280" s="26"/>
    </row>
    <row r="281" s="19" customFormat="1">
      <c r="B281" s="23" t="s">
        <v>2093</v>
      </c>
      <c r="U281" s="26"/>
    </row>
    <row r="282" s="19" customFormat="1">
      <c r="B282" s="23" t="s">
        <v>2208</v>
      </c>
      <c r="U282" s="26"/>
    </row>
    <row r="283" s="19" customFormat="1">
      <c r="B283" s="23" t="s">
        <v>2326</v>
      </c>
      <c r="U283" s="26"/>
    </row>
    <row r="284" s="19" customFormat="1">
      <c r="B284" s="23" t="s">
        <v>2189</v>
      </c>
      <c r="U284" s="26"/>
    </row>
    <row r="285" s="19" customFormat="1">
      <c r="B285" s="23" t="s">
        <v>2093</v>
      </c>
      <c r="U285" s="26"/>
    </row>
    <row r="286" s="19" customFormat="1">
      <c r="B286" s="23" t="s">
        <v>2327</v>
      </c>
      <c r="U286" s="26"/>
    </row>
    <row r="287" s="19" customFormat="1">
      <c r="B287" s="23" t="s">
        <v>2328</v>
      </c>
      <c r="U287" s="26"/>
    </row>
    <row r="288" s="19" customFormat="1">
      <c r="B288" s="23" t="s">
        <v>2189</v>
      </c>
      <c r="U288" s="26"/>
    </row>
    <row r="289" s="19" customFormat="1">
      <c r="B289" s="23" t="s">
        <v>2093</v>
      </c>
      <c r="U289" s="26"/>
    </row>
    <row r="290" s="19" customFormat="1">
      <c r="B290" s="23" t="s">
        <v>2327</v>
      </c>
      <c r="U290" s="26"/>
    </row>
    <row r="291" s="19" customFormat="1">
      <c r="B291" s="23" t="s">
        <v>2329</v>
      </c>
      <c r="U291" s="26"/>
    </row>
    <row r="292" s="19" customFormat="1">
      <c r="B292" s="23" t="s">
        <v>2091</v>
      </c>
      <c r="U292" s="26"/>
    </row>
    <row r="293" s="19" customFormat="1">
      <c r="B293" s="23" t="s">
        <v>2216</v>
      </c>
      <c r="U293" s="26"/>
    </row>
    <row r="294" s="19" customFormat="1">
      <c r="B294" s="23" t="s">
        <v>2330</v>
      </c>
      <c r="U294" s="26"/>
    </row>
    <row r="295" s="19" customFormat="1">
      <c r="B295" s="23" t="s">
        <v>2058</v>
      </c>
      <c r="U295" s="26"/>
    </row>
    <row r="296" s="19" customFormat="1">
      <c r="B296" s="23" t="s">
        <v>2059</v>
      </c>
      <c r="U296" s="26"/>
    </row>
    <row r="297" s="19" customFormat="1">
      <c r="B297" s="23" t="s">
        <v>2060</v>
      </c>
      <c r="U297" s="26"/>
    </row>
    <row r="298" s="19" customFormat="1">
      <c r="B298" s="23" t="s">
        <v>2614</v>
      </c>
      <c r="U298" s="26"/>
    </row>
    <row r="299" s="19" customFormat="1">
      <c r="B299" s="23" t="s">
        <v>2062</v>
      </c>
      <c r="U299" s="26"/>
    </row>
    <row r="300" s="19" customFormat="1">
      <c r="B300" s="23" t="s">
        <v>2615</v>
      </c>
      <c r="U300" s="26"/>
    </row>
    <row r="301" s="19" customFormat="1">
      <c r="B301" s="23" t="s">
        <v>2616</v>
      </c>
      <c r="U301" s="26"/>
    </row>
    <row r="302" s="19" customFormat="1">
      <c r="B302" s="23" t="s">
        <v>2065</v>
      </c>
      <c r="U302" s="26"/>
    </row>
    <row r="303" s="19" customFormat="1">
      <c r="B303" s="23" t="s">
        <v>2066</v>
      </c>
      <c r="U303" s="26"/>
    </row>
    <row r="304" s="19" customFormat="1">
      <c r="B304" s="23" t="s">
        <v>2067</v>
      </c>
      <c r="U304" s="26"/>
    </row>
    <row r="305" s="19" customFormat="1">
      <c r="B305" s="23" t="s">
        <v>2617</v>
      </c>
      <c r="U305" s="26"/>
    </row>
    <row r="306" s="19" customFormat="1">
      <c r="B306" s="23" t="s">
        <v>2618</v>
      </c>
      <c r="U306" s="26"/>
    </row>
    <row r="307" s="19" customFormat="1">
      <c r="B307" s="23" t="s">
        <v>2619</v>
      </c>
      <c r="U307" s="26"/>
    </row>
    <row r="308" s="19" customFormat="1">
      <c r="B308" s="23" t="s">
        <v>2070</v>
      </c>
      <c r="U308" s="26"/>
    </row>
    <row r="309" s="19" customFormat="1">
      <c r="B309" s="23" t="s">
        <v>2071</v>
      </c>
      <c r="U309" s="26"/>
    </row>
    <row r="310" s="19" customFormat="1">
      <c r="B310" s="23" t="s">
        <v>2072</v>
      </c>
      <c r="U310" s="26"/>
    </row>
    <row r="311" s="19" customFormat="1">
      <c r="B311" s="23" t="s">
        <v>2230</v>
      </c>
      <c r="U311" s="26"/>
    </row>
    <row r="312" s="19" customFormat="1">
      <c r="B312" s="23" t="s">
        <v>2620</v>
      </c>
      <c r="U312" s="26"/>
    </row>
    <row r="313" s="19" customFormat="1">
      <c r="B313" s="23" t="s">
        <v>2621</v>
      </c>
      <c r="U313" s="26"/>
    </row>
    <row r="314" s="19" customFormat="1">
      <c r="B314" s="23" t="s">
        <v>2231</v>
      </c>
      <c r="U314" s="26"/>
    </row>
    <row r="315" s="19" customFormat="1">
      <c r="B315" s="23" t="s">
        <v>2232</v>
      </c>
      <c r="U315" s="26"/>
    </row>
    <row r="316" s="19" customFormat="1">
      <c r="B316" s="23" t="s">
        <v>2622</v>
      </c>
      <c r="U316" s="26"/>
    </row>
    <row r="317" s="19" customFormat="1">
      <c r="B317" s="23" t="s">
        <v>2078</v>
      </c>
      <c r="U317" s="26"/>
    </row>
    <row r="318" s="19" customFormat="1">
      <c r="B318" s="23" t="s">
        <v>2079</v>
      </c>
      <c r="U318" s="26"/>
    </row>
    <row r="319" s="19" customFormat="1">
      <c r="B319" s="23" t="s">
        <v>2080</v>
      </c>
      <c r="U319" s="26"/>
    </row>
    <row r="320" s="19" customFormat="1">
      <c r="B320" s="23" t="s">
        <v>2623</v>
      </c>
      <c r="U320" s="26"/>
    </row>
    <row r="321" s="19" customFormat="1">
      <c r="B321" s="23" t="s">
        <v>2340</v>
      </c>
      <c r="U321" s="26"/>
    </row>
    <row r="322" s="19" customFormat="1">
      <c r="B322" s="23" t="s">
        <v>2083</v>
      </c>
      <c r="U322" s="26"/>
    </row>
    <row r="323" s="19" customFormat="1">
      <c r="B323" s="23" t="s">
        <v>2084</v>
      </c>
      <c r="U323" s="26"/>
    </row>
    <row r="324" s="19" customFormat="1">
      <c r="B324" s="23" t="s">
        <v>2624</v>
      </c>
      <c r="U324" s="26"/>
    </row>
    <row r="325" s="19" customFormat="1">
      <c r="B325" s="23" t="s">
        <v>2235</v>
      </c>
      <c r="U325" s="26"/>
    </row>
    <row r="326" s="19" customFormat="1">
      <c r="B326" s="23" t="s">
        <v>2236</v>
      </c>
      <c r="U326" s="26"/>
    </row>
    <row r="327" s="19" customFormat="1">
      <c r="B327" s="23" t="s">
        <v>2088</v>
      </c>
      <c r="U327" s="26"/>
    </row>
    <row r="328" s="19" customFormat="1">
      <c r="B328" s="23" t="s">
        <v>2089</v>
      </c>
      <c r="U328" s="26"/>
    </row>
    <row r="329" s="19" customFormat="1">
      <c r="B329" s="23" t="s">
        <v>2090</v>
      </c>
      <c r="U329" s="26"/>
    </row>
    <row r="330" s="19" customFormat="1">
      <c r="B330" s="23" t="s">
        <v>2091</v>
      </c>
      <c r="U330" s="26"/>
    </row>
    <row r="331" s="19" customFormat="1">
      <c r="B331" s="23" t="s">
        <v>2066</v>
      </c>
      <c r="U331" s="26"/>
    </row>
    <row r="332" s="19" customFormat="1">
      <c r="B332" s="23" t="s">
        <v>2092</v>
      </c>
      <c r="U332" s="26"/>
    </row>
    <row r="333" s="19" customFormat="1">
      <c r="B333" s="23" t="s">
        <v>2093</v>
      </c>
      <c r="U333" s="26"/>
    </row>
    <row r="334" s="19" customFormat="1">
      <c r="B334" s="23" t="s">
        <v>2094</v>
      </c>
      <c r="U334" s="26"/>
    </row>
    <row r="335" s="19" customFormat="1">
      <c r="B335" s="23" t="s">
        <v>2625</v>
      </c>
      <c r="U335" s="26"/>
    </row>
    <row r="336" s="19" customFormat="1">
      <c r="B336" s="23" t="s">
        <v>2238</v>
      </c>
      <c r="U336" s="26"/>
    </row>
    <row r="337" s="19" customFormat="1">
      <c r="B337" s="23" t="s">
        <v>2239</v>
      </c>
      <c r="U337" s="26"/>
    </row>
    <row r="338" s="19" customFormat="1">
      <c r="B338" s="23" t="s">
        <v>2240</v>
      </c>
      <c r="U338" s="26"/>
    </row>
    <row r="339" s="19" customFormat="1">
      <c r="B339" s="23" t="s">
        <v>2241</v>
      </c>
      <c r="U339" s="26"/>
    </row>
    <row r="340" s="19" customFormat="1">
      <c r="B340" s="23" t="s">
        <v>2091</v>
      </c>
      <c r="U340" s="26"/>
    </row>
    <row r="341" s="19" customFormat="1">
      <c r="B341" s="23" t="s">
        <v>2101</v>
      </c>
      <c r="U341" s="26"/>
    </row>
    <row r="342" s="19" customFormat="1">
      <c r="B342" s="23" t="s">
        <v>2102</v>
      </c>
      <c r="U342" s="26"/>
    </row>
    <row r="343" s="19" customFormat="1">
      <c r="B343" s="23" t="s">
        <v>2103</v>
      </c>
      <c r="U343" s="26"/>
    </row>
    <row r="344" s="19" customFormat="1">
      <c r="B344" s="23" t="s">
        <v>2104</v>
      </c>
      <c r="U344" s="26"/>
    </row>
    <row r="345" s="19" customFormat="1">
      <c r="B345" s="23" t="s">
        <v>2105</v>
      </c>
      <c r="U345" s="26"/>
    </row>
    <row r="346" s="19" customFormat="1">
      <c r="B346" s="23" t="s">
        <v>2106</v>
      </c>
      <c r="U346" s="26"/>
    </row>
    <row r="347" s="19" customFormat="1">
      <c r="B347" s="23" t="s">
        <v>2107</v>
      </c>
      <c r="U347" s="26"/>
    </row>
    <row r="348" s="19" customFormat="1">
      <c r="B348" s="23" t="s">
        <v>2108</v>
      </c>
      <c r="U348" s="26"/>
    </row>
    <row r="349" s="19" customFormat="1">
      <c r="B349" s="23" t="s">
        <v>2242</v>
      </c>
      <c r="U349" s="26"/>
    </row>
    <row r="350" s="19" customFormat="1">
      <c r="B350" s="23" t="s">
        <v>2110</v>
      </c>
      <c r="U350" s="26"/>
    </row>
    <row r="351" s="19" customFormat="1">
      <c r="B351" s="23" t="s">
        <v>2111</v>
      </c>
      <c r="U351" s="26"/>
    </row>
    <row r="352" s="19" customFormat="1">
      <c r="B352" s="23" t="s">
        <v>2626</v>
      </c>
      <c r="U352" s="26"/>
    </row>
    <row r="353" s="19" customFormat="1">
      <c r="B353" s="23" t="s">
        <v>2113</v>
      </c>
      <c r="U353" s="26"/>
    </row>
    <row r="354" s="19" customFormat="1">
      <c r="B354" s="23" t="s">
        <v>2114</v>
      </c>
      <c r="U354" s="26"/>
    </row>
    <row r="355" s="19" customFormat="1">
      <c r="B355" s="23" t="s">
        <v>2243</v>
      </c>
      <c r="U355" s="26"/>
    </row>
    <row r="356" s="19" customFormat="1">
      <c r="B356" s="23" t="s">
        <v>2244</v>
      </c>
      <c r="U356" s="26"/>
    </row>
    <row r="357" s="19" customFormat="1">
      <c r="B357" s="23" t="s">
        <v>2245</v>
      </c>
      <c r="U357" s="26"/>
    </row>
    <row r="358" s="19" customFormat="1">
      <c r="B358" s="23" t="s">
        <v>2246</v>
      </c>
      <c r="U358" s="26"/>
    </row>
    <row r="359" s="19" customFormat="1">
      <c r="B359" s="23" t="s">
        <v>2247</v>
      </c>
      <c r="U359" s="26"/>
    </row>
    <row r="360" s="19" customFormat="1">
      <c r="B360" s="23" t="s">
        <v>2248</v>
      </c>
      <c r="U360" s="26"/>
    </row>
    <row r="361" s="19" customFormat="1">
      <c r="B361" s="23" t="s">
        <v>2249</v>
      </c>
      <c r="U361" s="26"/>
    </row>
    <row r="362" s="19" customFormat="1">
      <c r="B362" s="23" t="s">
        <v>2250</v>
      </c>
      <c r="U362" s="26"/>
    </row>
    <row r="363" s="19" customFormat="1">
      <c r="B363" s="23" t="s">
        <v>2251</v>
      </c>
      <c r="U363" s="26"/>
    </row>
    <row r="364" s="19" customFormat="1">
      <c r="B364" s="23" t="s">
        <v>2252</v>
      </c>
      <c r="U364" s="26"/>
    </row>
    <row r="365" s="19" customFormat="1">
      <c r="B365" s="23" t="s">
        <v>2253</v>
      </c>
      <c r="U365" s="26"/>
    </row>
    <row r="366" s="19" customFormat="1">
      <c r="B366" s="23" t="s">
        <v>2129</v>
      </c>
      <c r="U366" s="26"/>
    </row>
    <row r="367" s="19" customFormat="1">
      <c r="B367" s="23" t="s">
        <v>2066</v>
      </c>
      <c r="U367" s="26"/>
    </row>
    <row r="368" s="19" customFormat="1">
      <c r="B368" s="23" t="s">
        <v>2130</v>
      </c>
      <c r="U368" s="26"/>
    </row>
    <row r="369" s="19" customFormat="1">
      <c r="B369" s="23" t="s">
        <v>2131</v>
      </c>
      <c r="U369" s="26"/>
    </row>
    <row r="370" s="19" customFormat="1">
      <c r="B370" s="23" t="s">
        <v>2132</v>
      </c>
      <c r="U370" s="26"/>
    </row>
    <row r="371" s="19" customFormat="1">
      <c r="B371" s="23" t="s">
        <v>2133</v>
      </c>
      <c r="U371" s="26"/>
    </row>
    <row r="372" s="19" customFormat="1">
      <c r="B372" s="23" t="s">
        <v>2134</v>
      </c>
      <c r="U372" s="26"/>
    </row>
    <row r="373" s="19" customFormat="1">
      <c r="B373" s="23" t="s">
        <v>2135</v>
      </c>
      <c r="U373" s="26"/>
    </row>
    <row r="374" s="19" customFormat="1">
      <c r="B374" s="23" t="s">
        <v>2256</v>
      </c>
      <c r="U374" s="26"/>
    </row>
    <row r="375" s="19" customFormat="1">
      <c r="B375" s="23" t="s">
        <v>2257</v>
      </c>
      <c r="U375" s="26"/>
    </row>
    <row r="376" s="19" customFormat="1">
      <c r="B376" s="23" t="s">
        <v>2258</v>
      </c>
      <c r="U376" s="26"/>
    </row>
    <row r="377" s="19" customFormat="1">
      <c r="B377" s="23" t="s">
        <v>2259</v>
      </c>
      <c r="U377" s="26"/>
    </row>
    <row r="378" s="19" customFormat="1">
      <c r="B378" s="23" t="s">
        <v>2142</v>
      </c>
      <c r="U378" s="26"/>
    </row>
    <row r="379" s="19" customFormat="1">
      <c r="B379" s="23" t="s">
        <v>2143</v>
      </c>
      <c r="U379" s="26"/>
    </row>
    <row r="380" s="19" customFormat="1">
      <c r="B380" s="23" t="s">
        <v>2144</v>
      </c>
      <c r="U380" s="26"/>
    </row>
    <row r="381" s="19" customFormat="1">
      <c r="B381" s="23" t="s">
        <v>2260</v>
      </c>
      <c r="U381" s="26"/>
    </row>
    <row r="382" s="19" customFormat="1">
      <c r="B382" s="23" t="s">
        <v>2146</v>
      </c>
      <c r="U382" s="26"/>
    </row>
    <row r="383" s="19" customFormat="1">
      <c r="B383" s="23" t="s">
        <v>2147</v>
      </c>
      <c r="U383" s="26"/>
    </row>
    <row r="384" s="19" customFormat="1">
      <c r="B384" s="23" t="s">
        <v>2261</v>
      </c>
      <c r="U384" s="26"/>
    </row>
    <row r="385" s="19" customFormat="1">
      <c r="B385" s="23" t="s">
        <v>2262</v>
      </c>
      <c r="U385" s="26"/>
    </row>
    <row r="386" s="19" customFormat="1">
      <c r="B386" s="23" t="s">
        <v>2263</v>
      </c>
      <c r="U386" s="26"/>
    </row>
    <row r="387" s="19" customFormat="1">
      <c r="B387" s="23" t="s">
        <v>2154</v>
      </c>
      <c r="U387" s="26"/>
    </row>
    <row r="388" s="19" customFormat="1">
      <c r="B388" s="23" t="s">
        <v>2133</v>
      </c>
      <c r="U388" s="26"/>
    </row>
    <row r="389" s="19" customFormat="1">
      <c r="B389" s="23" t="s">
        <v>2134</v>
      </c>
      <c r="U389" s="26"/>
    </row>
    <row r="390" s="19" customFormat="1">
      <c r="B390" s="23" t="s">
        <v>2264</v>
      </c>
      <c r="U390" s="26"/>
    </row>
    <row r="391" s="19" customFormat="1">
      <c r="B391" s="23" t="s">
        <v>2627</v>
      </c>
      <c r="U391" s="26"/>
    </row>
    <row r="392" s="19" customFormat="1">
      <c r="B392" s="23" t="s">
        <v>2266</v>
      </c>
      <c r="U392" s="26"/>
    </row>
    <row r="393" s="19" customFormat="1">
      <c r="B393" s="23" t="s">
        <v>2267</v>
      </c>
      <c r="U393" s="26"/>
    </row>
    <row r="394" s="19" customFormat="1">
      <c r="B394" s="23" t="s">
        <v>2268</v>
      </c>
      <c r="U394" s="26"/>
    </row>
    <row r="395" s="19" customFormat="1">
      <c r="B395" s="23" t="s">
        <v>2269</v>
      </c>
      <c r="U395" s="26"/>
    </row>
    <row r="396" s="19" customFormat="1">
      <c r="B396" s="23" t="s">
        <v>2142</v>
      </c>
      <c r="U396" s="26"/>
    </row>
    <row r="397" s="19" customFormat="1">
      <c r="B397" s="23" t="s">
        <v>2270</v>
      </c>
      <c r="U397" s="26"/>
    </row>
    <row r="398" s="19" customFormat="1">
      <c r="B398" s="23" t="s">
        <v>2144</v>
      </c>
      <c r="U398" s="26"/>
    </row>
    <row r="399" s="19" customFormat="1">
      <c r="B399" s="23" t="s">
        <v>2260</v>
      </c>
      <c r="U399" s="26"/>
    </row>
    <row r="400" s="19" customFormat="1">
      <c r="B400" s="23" t="s">
        <v>2146</v>
      </c>
      <c r="U400" s="26"/>
    </row>
    <row r="401" s="19" customFormat="1">
      <c r="B401" s="23" t="s">
        <v>2147</v>
      </c>
      <c r="U401" s="26"/>
    </row>
    <row r="402" s="19" customFormat="1">
      <c r="B402" s="23" t="s">
        <v>2261</v>
      </c>
      <c r="U402" s="26"/>
    </row>
    <row r="403" s="19" customFormat="1">
      <c r="B403" s="23" t="s">
        <v>2271</v>
      </c>
      <c r="U403" s="26"/>
    </row>
    <row r="404" s="19" customFormat="1">
      <c r="B404" s="23" t="s">
        <v>2272</v>
      </c>
      <c r="U404" s="26"/>
    </row>
    <row r="405" s="19" customFormat="1">
      <c r="B405" s="23" t="s">
        <v>2154</v>
      </c>
      <c r="U405" s="26"/>
    </row>
    <row r="406" s="19" customFormat="1">
      <c r="B406" s="23" t="s">
        <v>2133</v>
      </c>
      <c r="U406" s="26"/>
    </row>
    <row r="407" s="19" customFormat="1">
      <c r="B407" s="23" t="s">
        <v>2273</v>
      </c>
      <c r="U407" s="26"/>
    </row>
    <row r="408" s="19" customFormat="1">
      <c r="B408" s="23" t="s">
        <v>2274</v>
      </c>
      <c r="U408" s="26"/>
    </row>
    <row r="409" s="19" customFormat="1">
      <c r="B409" s="23" t="s">
        <v>2159</v>
      </c>
      <c r="U409" s="26"/>
    </row>
    <row r="410" s="19" customFormat="1">
      <c r="B410" s="23" t="s">
        <v>2160</v>
      </c>
      <c r="U410" s="26"/>
    </row>
    <row r="411" s="19" customFormat="1">
      <c r="B411" s="23" t="s">
        <v>2066</v>
      </c>
      <c r="U411" s="26"/>
    </row>
    <row r="412" s="19" customFormat="1">
      <c r="B412" s="23" t="s">
        <v>2591</v>
      </c>
      <c r="U412" s="26"/>
    </row>
    <row r="413" s="19" customFormat="1">
      <c r="B413" s="23" t="s">
        <v>2592</v>
      </c>
      <c r="U413" s="26"/>
    </row>
    <row r="414" s="19" customFormat="1">
      <c r="B414" s="23" t="s">
        <v>2628</v>
      </c>
      <c r="U414" s="26"/>
    </row>
    <row r="415" s="19" customFormat="1">
      <c r="B415" s="23" t="s">
        <v>2594</v>
      </c>
      <c r="U415" s="26"/>
    </row>
    <row r="416" s="19" customFormat="1">
      <c r="B416" s="23" t="s">
        <v>2278</v>
      </c>
      <c r="U416" s="26"/>
    </row>
    <row r="417" s="19" customFormat="1">
      <c r="B417" s="23" t="s">
        <v>2595</v>
      </c>
      <c r="U417" s="26"/>
    </row>
    <row r="418" s="19" customFormat="1">
      <c r="B418" s="23" t="s">
        <v>2397</v>
      </c>
      <c r="U418" s="26"/>
    </row>
    <row r="419" s="19" customFormat="1">
      <c r="B419" s="23" t="s">
        <v>2629</v>
      </c>
      <c r="U419" s="26"/>
    </row>
    <row r="420" s="19" customFormat="1">
      <c r="B420" s="23" t="s">
        <v>2630</v>
      </c>
      <c r="U420" s="26"/>
    </row>
    <row r="421" s="19" customFormat="1">
      <c r="B421" s="23" t="s">
        <v>2631</v>
      </c>
      <c r="U421" s="26"/>
    </row>
    <row r="422" s="19" customFormat="1">
      <c r="B422" s="23" t="s">
        <v>2602</v>
      </c>
      <c r="U422" s="26"/>
    </row>
    <row r="423" s="19" customFormat="1">
      <c r="B423" s="23" t="s">
        <v>2066</v>
      </c>
      <c r="U423" s="26"/>
    </row>
    <row r="424" s="19" customFormat="1">
      <c r="B424" s="23" t="s">
        <v>2170</v>
      </c>
      <c r="U424" s="26"/>
    </row>
    <row r="425" s="19" customFormat="1">
      <c r="B425" s="23" t="s">
        <v>2093</v>
      </c>
      <c r="U425" s="26"/>
    </row>
    <row r="426" s="19" customFormat="1">
      <c r="B426" s="23" t="s">
        <v>2171</v>
      </c>
      <c r="U426" s="26"/>
    </row>
    <row r="427" s="19" customFormat="1">
      <c r="B427" s="23" t="s">
        <v>2632</v>
      </c>
      <c r="U427" s="26"/>
    </row>
    <row r="428" s="19" customFormat="1">
      <c r="B428" s="23" t="s">
        <v>2091</v>
      </c>
      <c r="U428" s="26"/>
    </row>
    <row r="429" s="19" customFormat="1">
      <c r="B429" s="23" t="s">
        <v>2101</v>
      </c>
      <c r="U429" s="26"/>
    </row>
    <row r="430" s="19" customFormat="1">
      <c r="B430" s="23" t="s">
        <v>2173</v>
      </c>
      <c r="U430" s="26"/>
    </row>
    <row r="431" s="19" customFormat="1">
      <c r="B431" s="23" t="s">
        <v>2093</v>
      </c>
      <c r="U431" s="26"/>
    </row>
    <row r="432" s="19" customFormat="1">
      <c r="B432" s="23" t="s">
        <v>2633</v>
      </c>
      <c r="U432" s="26"/>
    </row>
    <row r="433" s="19" customFormat="1">
      <c r="B433" s="23" t="s">
        <v>2191</v>
      </c>
      <c r="U433" s="26"/>
    </row>
    <row r="434" s="19" customFormat="1">
      <c r="B434" s="23" t="s">
        <v>2176</v>
      </c>
      <c r="U434" s="26"/>
    </row>
    <row r="435" s="19" customFormat="1">
      <c r="B435" s="23" t="s">
        <v>2293</v>
      </c>
      <c r="U435" s="26"/>
    </row>
    <row r="436" s="19" customFormat="1">
      <c r="B436" s="23" t="s">
        <v>2294</v>
      </c>
      <c r="U436" s="26"/>
    </row>
    <row r="437" s="19" customFormat="1">
      <c r="B437" s="23" t="s">
        <v>2295</v>
      </c>
      <c r="U437" s="26"/>
    </row>
    <row r="438" s="19" customFormat="1">
      <c r="B438" s="23" t="s">
        <v>2180</v>
      </c>
      <c r="U438" s="26"/>
    </row>
    <row r="439" s="19" customFormat="1">
      <c r="B439" s="23" t="s">
        <v>2296</v>
      </c>
      <c r="U439" s="26"/>
    </row>
    <row r="440" s="19" customFormat="1">
      <c r="B440" s="23" t="s">
        <v>2297</v>
      </c>
      <c r="U440" s="26"/>
    </row>
    <row r="441" s="19" customFormat="1">
      <c r="B441" s="23" t="s">
        <v>2298</v>
      </c>
      <c r="U441" s="26"/>
    </row>
    <row r="442" s="19" customFormat="1">
      <c r="B442" s="23" t="s">
        <v>2184</v>
      </c>
      <c r="U442" s="26"/>
    </row>
    <row r="443" s="19" customFormat="1">
      <c r="B443" s="23" t="s">
        <v>2299</v>
      </c>
      <c r="U443" s="26"/>
    </row>
    <row r="444" s="19" customFormat="1">
      <c r="B444" s="23" t="s">
        <v>2300</v>
      </c>
      <c r="U444" s="26"/>
    </row>
    <row r="445" s="19" customFormat="1">
      <c r="B445" s="23" t="s">
        <v>2301</v>
      </c>
      <c r="U445" s="26"/>
    </row>
    <row r="446" s="19" customFormat="1">
      <c r="B446" s="23" t="s">
        <v>2188</v>
      </c>
      <c r="U446" s="26"/>
    </row>
    <row r="447" s="19" customFormat="1">
      <c r="B447" s="23" t="s">
        <v>2189</v>
      </c>
      <c r="U447" s="26"/>
    </row>
    <row r="448" s="19" customFormat="1">
      <c r="B448" s="23" t="s">
        <v>2093</v>
      </c>
      <c r="U448" s="26"/>
    </row>
    <row r="449" s="19" customFormat="1">
      <c r="B449" s="23" t="s">
        <v>2633</v>
      </c>
      <c r="U449" s="26"/>
    </row>
    <row r="450" s="19" customFormat="1">
      <c r="B450" s="23" t="s">
        <v>2211</v>
      </c>
      <c r="U450" s="26"/>
    </row>
    <row r="451" s="19" customFormat="1">
      <c r="B451" s="23" t="s">
        <v>2176</v>
      </c>
      <c r="U451" s="26"/>
    </row>
    <row r="452" s="19" customFormat="1">
      <c r="B452" s="23" t="s">
        <v>2177</v>
      </c>
      <c r="U452" s="26"/>
    </row>
    <row r="453" s="19" customFormat="1">
      <c r="B453" s="23" t="s">
        <v>2294</v>
      </c>
      <c r="U453" s="26"/>
    </row>
    <row r="454" s="19" customFormat="1">
      <c r="B454" s="23" t="s">
        <v>2295</v>
      </c>
      <c r="U454" s="26"/>
    </row>
    <row r="455" s="19" customFormat="1">
      <c r="B455" s="23" t="s">
        <v>2180</v>
      </c>
      <c r="U455" s="26"/>
    </row>
    <row r="456" s="19" customFormat="1">
      <c r="B456" s="23" t="s">
        <v>2296</v>
      </c>
      <c r="U456" s="26"/>
    </row>
    <row r="457" s="19" customFormat="1">
      <c r="B457" s="23" t="s">
        <v>2297</v>
      </c>
      <c r="U457" s="26"/>
    </row>
    <row r="458" s="19" customFormat="1">
      <c r="B458" s="23" t="s">
        <v>2302</v>
      </c>
      <c r="U458" s="26"/>
    </row>
    <row r="459" s="19" customFormat="1">
      <c r="B459" s="23" t="s">
        <v>2303</v>
      </c>
      <c r="U459" s="26"/>
    </row>
    <row r="460" s="19" customFormat="1">
      <c r="B460" s="23" t="s">
        <v>2299</v>
      </c>
      <c r="U460" s="26"/>
    </row>
    <row r="461" s="19" customFormat="1">
      <c r="B461" s="23" t="s">
        <v>2300</v>
      </c>
      <c r="U461" s="26"/>
    </row>
    <row r="462" s="19" customFormat="1">
      <c r="B462" s="23" t="s">
        <v>2301</v>
      </c>
      <c r="U462" s="26"/>
    </row>
    <row r="463" s="19" customFormat="1">
      <c r="B463" s="23" t="s">
        <v>2304</v>
      </c>
      <c r="U463" s="26"/>
    </row>
    <row r="464" s="19" customFormat="1">
      <c r="B464" s="23" t="s">
        <v>2189</v>
      </c>
      <c r="U464" s="26"/>
    </row>
    <row r="465" s="19" customFormat="1">
      <c r="B465" s="23" t="s">
        <v>2093</v>
      </c>
      <c r="U465" s="26"/>
    </row>
    <row r="466" s="19" customFormat="1">
      <c r="B466" s="23" t="s">
        <v>2633</v>
      </c>
      <c r="U466" s="26"/>
    </row>
    <row r="467" s="19" customFormat="1">
      <c r="B467" s="23" t="s">
        <v>2175</v>
      </c>
      <c r="U467" s="26"/>
    </row>
    <row r="468" s="19" customFormat="1">
      <c r="B468" s="23" t="s">
        <v>2176</v>
      </c>
      <c r="U468" s="26"/>
    </row>
    <row r="469" s="19" customFormat="1">
      <c r="B469" s="23" t="s">
        <v>2177</v>
      </c>
      <c r="U469" s="26"/>
    </row>
    <row r="470" s="19" customFormat="1">
      <c r="B470" s="23" t="s">
        <v>2294</v>
      </c>
      <c r="U470" s="26"/>
    </row>
    <row r="471" s="19" customFormat="1">
      <c r="B471" s="23" t="s">
        <v>2295</v>
      </c>
      <c r="U471" s="26"/>
    </row>
    <row r="472" s="19" customFormat="1">
      <c r="B472" s="23" t="s">
        <v>2180</v>
      </c>
      <c r="U472" s="26"/>
    </row>
    <row r="473" s="19" customFormat="1">
      <c r="B473" s="23" t="s">
        <v>2296</v>
      </c>
      <c r="U473" s="26"/>
    </row>
    <row r="474" s="19" customFormat="1">
      <c r="B474" s="23" t="s">
        <v>2297</v>
      </c>
      <c r="U474" s="26"/>
    </row>
    <row r="475" s="19" customFormat="1">
      <c r="B475" s="23" t="s">
        <v>2302</v>
      </c>
      <c r="U475" s="26"/>
    </row>
    <row r="476" s="19" customFormat="1">
      <c r="B476" s="23" t="s">
        <v>2184</v>
      </c>
      <c r="U476" s="26"/>
    </row>
    <row r="477" s="19" customFormat="1">
      <c r="B477" s="23" t="s">
        <v>2299</v>
      </c>
      <c r="U477" s="26"/>
    </row>
    <row r="478" s="19" customFormat="1">
      <c r="B478" s="23" t="s">
        <v>2300</v>
      </c>
      <c r="U478" s="26"/>
    </row>
    <row r="479" s="19" customFormat="1">
      <c r="B479" s="23" t="s">
        <v>2305</v>
      </c>
      <c r="U479" s="26"/>
    </row>
    <row r="480" s="19" customFormat="1">
      <c r="B480" s="23" t="s">
        <v>2188</v>
      </c>
      <c r="U480" s="26"/>
    </row>
    <row r="481" s="19" customFormat="1">
      <c r="B481" s="23" t="s">
        <v>2189</v>
      </c>
      <c r="U481" s="26"/>
    </row>
    <row r="482" s="19" customFormat="1">
      <c r="B482" s="23" t="s">
        <v>2093</v>
      </c>
      <c r="U482" s="26"/>
    </row>
    <row r="483" s="19" customFormat="1">
      <c r="B483" s="23" t="s">
        <v>2634</v>
      </c>
      <c r="U483" s="26"/>
    </row>
    <row r="484" s="19" customFormat="1">
      <c r="B484" s="23" t="s">
        <v>2191</v>
      </c>
      <c r="U484" s="26"/>
    </row>
    <row r="485" s="19" customFormat="1">
      <c r="B485" s="23" t="s">
        <v>2176</v>
      </c>
      <c r="U485" s="26"/>
    </row>
    <row r="486" s="19" customFormat="1">
      <c r="B486" s="23" t="s">
        <v>2293</v>
      </c>
      <c r="U486" s="26"/>
    </row>
    <row r="487" s="19" customFormat="1">
      <c r="B487" s="23" t="s">
        <v>2294</v>
      </c>
      <c r="U487" s="26"/>
    </row>
    <row r="488" s="19" customFormat="1">
      <c r="B488" s="23" t="s">
        <v>2295</v>
      </c>
      <c r="U488" s="26"/>
    </row>
    <row r="489" s="19" customFormat="1">
      <c r="B489" s="23" t="s">
        <v>2180</v>
      </c>
      <c r="U489" s="26"/>
    </row>
    <row r="490" s="19" customFormat="1">
      <c r="B490" s="23" t="s">
        <v>2296</v>
      </c>
      <c r="U490" s="26"/>
    </row>
    <row r="491" s="19" customFormat="1">
      <c r="B491" s="23" t="s">
        <v>2297</v>
      </c>
      <c r="U491" s="26"/>
    </row>
    <row r="492" s="19" customFormat="1">
      <c r="B492" s="23" t="s">
        <v>2298</v>
      </c>
      <c r="U492" s="26"/>
    </row>
    <row r="493" s="19" customFormat="1">
      <c r="B493" s="23" t="s">
        <v>2184</v>
      </c>
      <c r="U493" s="26"/>
    </row>
    <row r="494" s="19" customFormat="1">
      <c r="B494" s="23" t="s">
        <v>2299</v>
      </c>
      <c r="U494" s="26"/>
    </row>
    <row r="495" s="19" customFormat="1">
      <c r="B495" s="23" t="s">
        <v>2300</v>
      </c>
      <c r="U495" s="26"/>
    </row>
    <row r="496" s="19" customFormat="1">
      <c r="B496" s="23" t="s">
        <v>2305</v>
      </c>
      <c r="U496" s="26"/>
    </row>
    <row r="497" s="19" customFormat="1">
      <c r="B497" s="23" t="s">
        <v>2304</v>
      </c>
      <c r="U497" s="26"/>
    </row>
    <row r="498" s="19" customFormat="1">
      <c r="B498" s="23" t="s">
        <v>2189</v>
      </c>
      <c r="U498" s="26"/>
    </row>
    <row r="499" s="19" customFormat="1">
      <c r="B499" s="23" t="s">
        <v>2093</v>
      </c>
      <c r="U499" s="26"/>
    </row>
    <row r="500" s="19" customFormat="1">
      <c r="B500" s="23" t="s">
        <v>2634</v>
      </c>
      <c r="U500" s="26"/>
    </row>
    <row r="501" s="19" customFormat="1">
      <c r="B501" s="23" t="s">
        <v>2211</v>
      </c>
      <c r="U501" s="26"/>
    </row>
    <row r="502" s="19" customFormat="1">
      <c r="B502" s="23" t="s">
        <v>2307</v>
      </c>
      <c r="U502" s="26"/>
    </row>
    <row r="503" s="19" customFormat="1">
      <c r="B503" s="23" t="s">
        <v>2293</v>
      </c>
      <c r="U503" s="26"/>
    </row>
    <row r="504" s="19" customFormat="1">
      <c r="B504" s="23" t="s">
        <v>2308</v>
      </c>
      <c r="U504" s="26"/>
    </row>
    <row r="505" s="19" customFormat="1">
      <c r="B505" s="23" t="s">
        <v>2179</v>
      </c>
      <c r="U505" s="26"/>
    </row>
    <row r="506" s="19" customFormat="1">
      <c r="B506" s="23" t="s">
        <v>2180</v>
      </c>
      <c r="U506" s="26"/>
    </row>
    <row r="507" s="19" customFormat="1">
      <c r="B507" s="23" t="s">
        <v>2181</v>
      </c>
      <c r="U507" s="26"/>
    </row>
    <row r="508" s="19" customFormat="1">
      <c r="B508" s="23" t="s">
        <v>2182</v>
      </c>
      <c r="U508" s="26"/>
    </row>
    <row r="509" s="19" customFormat="1">
      <c r="B509" s="23" t="s">
        <v>2309</v>
      </c>
      <c r="U509" s="26"/>
    </row>
    <row r="510" s="19" customFormat="1">
      <c r="B510" s="23" t="s">
        <v>2310</v>
      </c>
      <c r="U510" s="26"/>
    </row>
    <row r="511" s="19" customFormat="1">
      <c r="B511" s="23" t="s">
        <v>2311</v>
      </c>
      <c r="U511" s="26"/>
    </row>
    <row r="512" s="19" customFormat="1">
      <c r="B512" s="23" t="s">
        <v>2300</v>
      </c>
      <c r="U512" s="26"/>
    </row>
    <row r="513" s="19" customFormat="1">
      <c r="B513" s="23" t="s">
        <v>2301</v>
      </c>
      <c r="U513" s="26"/>
    </row>
    <row r="514" s="19" customFormat="1">
      <c r="B514" s="23" t="s">
        <v>2188</v>
      </c>
      <c r="U514" s="26"/>
    </row>
    <row r="515" s="19" customFormat="1">
      <c r="B515" s="23" t="s">
        <v>2189</v>
      </c>
      <c r="U515" s="26"/>
    </row>
    <row r="516" s="19" customFormat="1">
      <c r="B516" s="23" t="s">
        <v>2093</v>
      </c>
      <c r="U516" s="26"/>
    </row>
    <row r="517" s="19" customFormat="1">
      <c r="B517" s="23" t="s">
        <v>2634</v>
      </c>
      <c r="U517" s="26"/>
    </row>
    <row r="518" s="19" customFormat="1">
      <c r="B518" s="23" t="s">
        <v>2175</v>
      </c>
      <c r="U518" s="26"/>
    </row>
    <row r="519" s="19" customFormat="1">
      <c r="B519" s="23" t="s">
        <v>2307</v>
      </c>
      <c r="U519" s="26"/>
    </row>
    <row r="520" s="19" customFormat="1">
      <c r="B520" s="23" t="s">
        <v>2293</v>
      </c>
      <c r="U520" s="26"/>
    </row>
    <row r="521" s="19" customFormat="1">
      <c r="B521" s="23" t="s">
        <v>2308</v>
      </c>
      <c r="U521" s="26"/>
    </row>
    <row r="522" s="19" customFormat="1">
      <c r="B522" s="23" t="s">
        <v>2179</v>
      </c>
      <c r="U522" s="26"/>
    </row>
    <row r="523" s="19" customFormat="1">
      <c r="B523" s="23" t="s">
        <v>2180</v>
      </c>
      <c r="U523" s="26"/>
    </row>
    <row r="524" s="19" customFormat="1">
      <c r="B524" s="23" t="s">
        <v>2181</v>
      </c>
      <c r="U524" s="26"/>
    </row>
    <row r="525" s="19" customFormat="1">
      <c r="B525" s="23" t="s">
        <v>2182</v>
      </c>
      <c r="U525" s="26"/>
    </row>
    <row r="526" s="19" customFormat="1">
      <c r="B526" s="23" t="s">
        <v>2309</v>
      </c>
      <c r="U526" s="26"/>
    </row>
    <row r="527" s="19" customFormat="1">
      <c r="B527" s="23" t="s">
        <v>2312</v>
      </c>
      <c r="U527" s="26"/>
    </row>
    <row r="528" s="19" customFormat="1">
      <c r="B528" s="23" t="s">
        <v>2311</v>
      </c>
      <c r="U528" s="26"/>
    </row>
    <row r="529" s="19" customFormat="1">
      <c r="B529" s="23" t="s">
        <v>2300</v>
      </c>
      <c r="U529" s="26"/>
    </row>
    <row r="530" s="19" customFormat="1">
      <c r="B530" s="23" t="s">
        <v>2305</v>
      </c>
      <c r="U530" s="26"/>
    </row>
    <row r="531" s="19" customFormat="1">
      <c r="B531" s="23" t="s">
        <v>2188</v>
      </c>
      <c r="U531" s="26"/>
    </row>
    <row r="532" s="19" customFormat="1">
      <c r="B532" s="23" t="s">
        <v>2091</v>
      </c>
      <c r="U532" s="26"/>
    </row>
    <row r="533" s="19" customFormat="1">
      <c r="B533" s="23" t="s">
        <v>2101</v>
      </c>
      <c r="U533" s="26"/>
    </row>
    <row r="534" s="19" customFormat="1">
      <c r="B534" s="23" t="s">
        <v>2203</v>
      </c>
      <c r="U534" s="26"/>
    </row>
    <row r="535" s="19" customFormat="1">
      <c r="B535" s="23" t="s">
        <v>2093</v>
      </c>
      <c r="U535" s="26"/>
    </row>
    <row r="536" s="19" customFormat="1">
      <c r="B536" s="23" t="s">
        <v>2635</v>
      </c>
      <c r="U536" s="26"/>
    </row>
    <row r="537" s="19" customFormat="1">
      <c r="B537" s="23" t="s">
        <v>2314</v>
      </c>
      <c r="U537" s="26"/>
    </row>
    <row r="538" s="19" customFormat="1">
      <c r="B538" s="23" t="s">
        <v>2189</v>
      </c>
      <c r="U538" s="26"/>
    </row>
    <row r="539" s="19" customFormat="1">
      <c r="B539" s="23" t="s">
        <v>2093</v>
      </c>
      <c r="U539" s="26"/>
    </row>
    <row r="540" s="19" customFormat="1">
      <c r="B540" s="23" t="s">
        <v>2636</v>
      </c>
      <c r="U540" s="26"/>
    </row>
    <row r="541" s="19" customFormat="1">
      <c r="B541" s="23" t="s">
        <v>2637</v>
      </c>
      <c r="U541" s="26"/>
    </row>
    <row r="542" s="19" customFormat="1">
      <c r="B542" s="23" t="s">
        <v>2317</v>
      </c>
      <c r="U542" s="26"/>
    </row>
    <row r="543" s="19" customFormat="1">
      <c r="B543" s="23" t="s">
        <v>2189</v>
      </c>
      <c r="U543" s="26"/>
    </row>
    <row r="544" s="19" customFormat="1">
      <c r="B544" s="23" t="s">
        <v>2093</v>
      </c>
      <c r="U544" s="26"/>
    </row>
    <row r="545" s="19" customFormat="1">
      <c r="B545" s="23" t="s">
        <v>2638</v>
      </c>
      <c r="U545" s="26"/>
    </row>
    <row r="546" s="19" customFormat="1">
      <c r="B546" s="23" t="s">
        <v>2319</v>
      </c>
      <c r="U546" s="26"/>
    </row>
    <row r="547" s="19" customFormat="1">
      <c r="B547" s="23" t="s">
        <v>2189</v>
      </c>
      <c r="U547" s="26"/>
    </row>
    <row r="548" s="19" customFormat="1">
      <c r="B548" s="23" t="s">
        <v>2093</v>
      </c>
      <c r="U548" s="26"/>
    </row>
    <row r="549" s="19" customFormat="1">
      <c r="B549" s="23" t="s">
        <v>2639</v>
      </c>
      <c r="U549" s="26"/>
    </row>
    <row r="550" s="19" customFormat="1">
      <c r="B550" s="23" t="s">
        <v>2640</v>
      </c>
      <c r="U550" s="26"/>
    </row>
    <row r="551" s="19" customFormat="1">
      <c r="B551" s="23" t="s">
        <v>2322</v>
      </c>
      <c r="U551" s="26"/>
    </row>
    <row r="552" s="19" customFormat="1">
      <c r="B552" s="23" t="s">
        <v>2189</v>
      </c>
      <c r="U552" s="26"/>
    </row>
    <row r="553" s="19" customFormat="1">
      <c r="B553" s="23" t="s">
        <v>2093</v>
      </c>
      <c r="U553" s="26"/>
    </row>
    <row r="554" s="19" customFormat="1">
      <c r="B554" s="23" t="s">
        <v>2641</v>
      </c>
      <c r="U554" s="26"/>
    </row>
    <row r="555" s="19" customFormat="1">
      <c r="B555" s="23" t="s">
        <v>2642</v>
      </c>
      <c r="U555" s="26"/>
    </row>
    <row r="556" s="19" customFormat="1">
      <c r="B556" s="23" t="s">
        <v>2325</v>
      </c>
      <c r="U556" s="26"/>
    </row>
    <row r="557" s="19" customFormat="1">
      <c r="B557" s="23" t="s">
        <v>2091</v>
      </c>
      <c r="U557" s="26"/>
    </row>
    <row r="558" s="19" customFormat="1">
      <c r="B558" s="23" t="s">
        <v>2101</v>
      </c>
      <c r="U558" s="26"/>
    </row>
    <row r="559" s="19" customFormat="1">
      <c r="B559" s="23" t="s">
        <v>2207</v>
      </c>
      <c r="U559" s="26"/>
    </row>
    <row r="560" s="19" customFormat="1">
      <c r="B560" s="23" t="s">
        <v>2093</v>
      </c>
      <c r="U560" s="26"/>
    </row>
    <row r="561" s="19" customFormat="1">
      <c r="B561" s="23" t="s">
        <v>2208</v>
      </c>
      <c r="U561" s="26"/>
    </row>
    <row r="562" s="19" customFormat="1">
      <c r="B562" s="23" t="s">
        <v>2326</v>
      </c>
      <c r="U562" s="26"/>
    </row>
    <row r="563" s="19" customFormat="1">
      <c r="B563" s="23" t="s">
        <v>2189</v>
      </c>
      <c r="U563" s="26"/>
    </row>
    <row r="564" s="19" customFormat="1">
      <c r="B564" s="23" t="s">
        <v>2093</v>
      </c>
      <c r="U564" s="26"/>
    </row>
    <row r="565" s="19" customFormat="1">
      <c r="B565" s="23" t="s">
        <v>2327</v>
      </c>
      <c r="U565" s="26"/>
    </row>
    <row r="566" s="19" customFormat="1">
      <c r="B566" s="23" t="s">
        <v>2328</v>
      </c>
      <c r="U566" s="26"/>
    </row>
    <row r="567" s="19" customFormat="1">
      <c r="B567" s="23" t="s">
        <v>2189</v>
      </c>
      <c r="U567" s="26"/>
    </row>
    <row r="568" s="19" customFormat="1">
      <c r="B568" s="23" t="s">
        <v>2093</v>
      </c>
      <c r="U568" s="26"/>
    </row>
    <row r="569" s="19" customFormat="1">
      <c r="B569" s="23" t="s">
        <v>2327</v>
      </c>
      <c r="U569" s="26"/>
    </row>
    <row r="570" s="19" customFormat="1">
      <c r="B570" s="23" t="s">
        <v>2329</v>
      </c>
      <c r="U570" s="26"/>
    </row>
    <row r="571" s="19" customFormat="1">
      <c r="B571" s="23" t="s">
        <v>2091</v>
      </c>
      <c r="U571" s="26"/>
    </row>
    <row r="572" s="19" customFormat="1">
      <c r="B572" s="23" t="s">
        <v>2216</v>
      </c>
      <c r="U572" s="26"/>
    </row>
    <row r="573" s="19" customFormat="1">
      <c r="B573" s="23" t="s">
        <v>2217</v>
      </c>
      <c r="U573" s="26"/>
    </row>
    <row r="574" s="19" customFormat="1">
      <c r="B574" s="23" t="s">
        <v>2218</v>
      </c>
      <c r="U574" s="26"/>
    </row>
    <row r="575" s="19" customFormat="1">
      <c r="B575" s="24" t="s">
        <v>2219</v>
      </c>
      <c r="C575" s="21"/>
      <c r="D575" s="21"/>
      <c r="E575" s="21"/>
      <c r="F575" s="21"/>
      <c r="G575" s="21"/>
      <c r="H575" s="21"/>
      <c r="I575" s="21"/>
      <c r="J575" s="21"/>
      <c r="K575" s="21"/>
      <c r="L575" s="21"/>
      <c r="M575" s="21"/>
      <c r="N575" s="21"/>
      <c r="O575" s="21"/>
      <c r="P575" s="21"/>
      <c r="Q575" s="21"/>
      <c r="R575" s="21"/>
      <c r="S575" s="21"/>
      <c r="T575" s="21"/>
      <c r="U575" s="27"/>
    </row>
    <row r="576"/>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 ref="B248:U248"/>
    <mergeCell ref="B249:U249"/>
    <mergeCell ref="B250:U250"/>
    <mergeCell ref="B251:U251"/>
    <mergeCell ref="B252:U252"/>
    <mergeCell ref="B253:U253"/>
    <mergeCell ref="B254:U254"/>
    <mergeCell ref="B255:U255"/>
    <mergeCell ref="B256:U256"/>
    <mergeCell ref="B257:U257"/>
    <mergeCell ref="B258:U258"/>
    <mergeCell ref="B259:U259"/>
    <mergeCell ref="B260:U260"/>
    <mergeCell ref="B261:U261"/>
    <mergeCell ref="B262:U262"/>
    <mergeCell ref="B263:U263"/>
    <mergeCell ref="B264:U264"/>
    <mergeCell ref="B265:U265"/>
    <mergeCell ref="B266:U266"/>
    <mergeCell ref="B267:U267"/>
    <mergeCell ref="B268:U268"/>
    <mergeCell ref="B269:U269"/>
    <mergeCell ref="B270:U270"/>
    <mergeCell ref="B271:U271"/>
    <mergeCell ref="B272:U272"/>
    <mergeCell ref="B273:U273"/>
    <mergeCell ref="B274:U274"/>
    <mergeCell ref="B275:U275"/>
    <mergeCell ref="B276:U276"/>
    <mergeCell ref="B277:U277"/>
    <mergeCell ref="B278:U278"/>
    <mergeCell ref="B279:U279"/>
    <mergeCell ref="B280:U280"/>
    <mergeCell ref="B281:U281"/>
    <mergeCell ref="B282:U282"/>
    <mergeCell ref="B283:U283"/>
    <mergeCell ref="B284:U284"/>
    <mergeCell ref="B285:U285"/>
    <mergeCell ref="B286:U286"/>
    <mergeCell ref="B287:U287"/>
    <mergeCell ref="B288:U288"/>
    <mergeCell ref="B289:U289"/>
    <mergeCell ref="B290:U290"/>
    <mergeCell ref="B291:U291"/>
    <mergeCell ref="B292:U292"/>
    <mergeCell ref="B293:U293"/>
    <mergeCell ref="B294:U294"/>
    <mergeCell ref="B295:U295"/>
    <mergeCell ref="B296:U296"/>
    <mergeCell ref="B297:U297"/>
    <mergeCell ref="B298:U298"/>
    <mergeCell ref="B299:U299"/>
    <mergeCell ref="B300:U300"/>
    <mergeCell ref="B301:U301"/>
    <mergeCell ref="B302:U302"/>
    <mergeCell ref="B303:U303"/>
    <mergeCell ref="B304:U304"/>
    <mergeCell ref="B305:U305"/>
    <mergeCell ref="B306:U306"/>
    <mergeCell ref="B307:U307"/>
    <mergeCell ref="B308:U308"/>
    <mergeCell ref="B309:U309"/>
    <mergeCell ref="B310:U310"/>
    <mergeCell ref="B311:U311"/>
    <mergeCell ref="B312:U312"/>
    <mergeCell ref="B313:U313"/>
    <mergeCell ref="B314:U314"/>
    <mergeCell ref="B315:U315"/>
    <mergeCell ref="B316:U316"/>
    <mergeCell ref="B317:U317"/>
    <mergeCell ref="B318:U318"/>
    <mergeCell ref="B319:U319"/>
    <mergeCell ref="B320:U320"/>
    <mergeCell ref="B321:U321"/>
    <mergeCell ref="B322:U322"/>
    <mergeCell ref="B323:U323"/>
    <mergeCell ref="B324:U324"/>
    <mergeCell ref="B325:U325"/>
    <mergeCell ref="B326:U326"/>
    <mergeCell ref="B327:U327"/>
    <mergeCell ref="B328:U328"/>
    <mergeCell ref="B329:U329"/>
    <mergeCell ref="B330:U330"/>
    <mergeCell ref="B331:U331"/>
    <mergeCell ref="B332:U332"/>
    <mergeCell ref="B333:U333"/>
    <mergeCell ref="B334:U334"/>
    <mergeCell ref="B335:U335"/>
    <mergeCell ref="B336:U336"/>
    <mergeCell ref="B337:U337"/>
    <mergeCell ref="B338:U338"/>
    <mergeCell ref="B339:U339"/>
    <mergeCell ref="B340:U340"/>
    <mergeCell ref="B341:U341"/>
    <mergeCell ref="B342:U342"/>
    <mergeCell ref="B343:U343"/>
    <mergeCell ref="B344:U344"/>
    <mergeCell ref="B345:U345"/>
    <mergeCell ref="B346:U346"/>
    <mergeCell ref="B347:U347"/>
    <mergeCell ref="B348:U348"/>
    <mergeCell ref="B349:U349"/>
    <mergeCell ref="B350:U350"/>
    <mergeCell ref="B351:U351"/>
    <mergeCell ref="B352:U352"/>
    <mergeCell ref="B353:U353"/>
    <mergeCell ref="B354:U354"/>
    <mergeCell ref="B355:U355"/>
    <mergeCell ref="B356:U356"/>
    <mergeCell ref="B357:U357"/>
    <mergeCell ref="B358:U358"/>
    <mergeCell ref="B359:U359"/>
    <mergeCell ref="B360:U360"/>
    <mergeCell ref="B361:U361"/>
    <mergeCell ref="B362:U362"/>
    <mergeCell ref="B363:U363"/>
    <mergeCell ref="B364:U364"/>
    <mergeCell ref="B365:U365"/>
    <mergeCell ref="B366:U366"/>
    <mergeCell ref="B367:U367"/>
    <mergeCell ref="B368:U368"/>
    <mergeCell ref="B369:U369"/>
    <mergeCell ref="B370:U370"/>
    <mergeCell ref="B371:U371"/>
    <mergeCell ref="B372:U372"/>
    <mergeCell ref="B373:U373"/>
    <mergeCell ref="B374:U374"/>
    <mergeCell ref="B375:U375"/>
    <mergeCell ref="B376:U376"/>
    <mergeCell ref="B377:U377"/>
    <mergeCell ref="B378:U378"/>
    <mergeCell ref="B379:U379"/>
    <mergeCell ref="B380:U380"/>
    <mergeCell ref="B381:U381"/>
    <mergeCell ref="B382:U382"/>
    <mergeCell ref="B383:U383"/>
    <mergeCell ref="B384:U384"/>
    <mergeCell ref="B385:U385"/>
    <mergeCell ref="B386:U386"/>
    <mergeCell ref="B387:U387"/>
    <mergeCell ref="B388:U388"/>
    <mergeCell ref="B389:U389"/>
    <mergeCell ref="B390:U390"/>
    <mergeCell ref="B391:U391"/>
    <mergeCell ref="B392:U392"/>
    <mergeCell ref="B393:U393"/>
    <mergeCell ref="B394:U394"/>
    <mergeCell ref="B395:U395"/>
    <mergeCell ref="B396:U396"/>
    <mergeCell ref="B397:U397"/>
    <mergeCell ref="B398:U398"/>
    <mergeCell ref="B399:U399"/>
    <mergeCell ref="B400:U400"/>
    <mergeCell ref="B401:U401"/>
    <mergeCell ref="B402:U402"/>
    <mergeCell ref="B403:U403"/>
    <mergeCell ref="B404:U404"/>
    <mergeCell ref="B405:U405"/>
    <mergeCell ref="B406:U406"/>
    <mergeCell ref="B407:U407"/>
    <mergeCell ref="B408:U408"/>
    <mergeCell ref="B409:U409"/>
    <mergeCell ref="B410:U410"/>
    <mergeCell ref="B411:U411"/>
    <mergeCell ref="B412:U412"/>
    <mergeCell ref="B413:U413"/>
    <mergeCell ref="B414:U414"/>
    <mergeCell ref="B415:U415"/>
    <mergeCell ref="B416:U416"/>
    <mergeCell ref="B417:U417"/>
    <mergeCell ref="B418:U418"/>
    <mergeCell ref="B419:U419"/>
    <mergeCell ref="B420:U420"/>
    <mergeCell ref="B421:U421"/>
    <mergeCell ref="B422:U422"/>
    <mergeCell ref="B423:U423"/>
    <mergeCell ref="B424:U424"/>
    <mergeCell ref="B425:U425"/>
    <mergeCell ref="B426:U426"/>
    <mergeCell ref="B427:U427"/>
    <mergeCell ref="B428:U428"/>
    <mergeCell ref="B429:U429"/>
    <mergeCell ref="B430:U430"/>
    <mergeCell ref="B431:U431"/>
    <mergeCell ref="B432:U432"/>
    <mergeCell ref="B433:U433"/>
    <mergeCell ref="B434:U434"/>
    <mergeCell ref="B435:U435"/>
    <mergeCell ref="B436:U436"/>
    <mergeCell ref="B437:U437"/>
    <mergeCell ref="B438:U438"/>
    <mergeCell ref="B439:U439"/>
    <mergeCell ref="B440:U440"/>
    <mergeCell ref="B441:U441"/>
    <mergeCell ref="B442:U442"/>
    <mergeCell ref="B443:U443"/>
    <mergeCell ref="B444:U444"/>
    <mergeCell ref="B445:U445"/>
    <mergeCell ref="B446:U446"/>
    <mergeCell ref="B447:U447"/>
    <mergeCell ref="B448:U448"/>
    <mergeCell ref="B449:U449"/>
    <mergeCell ref="B450:U450"/>
    <mergeCell ref="B451:U451"/>
    <mergeCell ref="B452:U452"/>
    <mergeCell ref="B453:U453"/>
    <mergeCell ref="B454:U454"/>
    <mergeCell ref="B455:U455"/>
    <mergeCell ref="B456:U456"/>
    <mergeCell ref="B457:U457"/>
    <mergeCell ref="B458:U458"/>
    <mergeCell ref="B459:U459"/>
    <mergeCell ref="B460:U460"/>
    <mergeCell ref="B461:U461"/>
    <mergeCell ref="B462:U462"/>
    <mergeCell ref="B463:U463"/>
    <mergeCell ref="B464:U464"/>
    <mergeCell ref="B465:U465"/>
    <mergeCell ref="B466:U466"/>
    <mergeCell ref="B467:U467"/>
    <mergeCell ref="B468:U468"/>
    <mergeCell ref="B469:U469"/>
    <mergeCell ref="B470:U470"/>
    <mergeCell ref="B471:U471"/>
    <mergeCell ref="B472:U472"/>
    <mergeCell ref="B473:U473"/>
    <mergeCell ref="B474:U474"/>
    <mergeCell ref="B475:U475"/>
    <mergeCell ref="B476:U476"/>
    <mergeCell ref="B477:U477"/>
    <mergeCell ref="B478:U478"/>
    <mergeCell ref="B479:U479"/>
    <mergeCell ref="B480:U480"/>
    <mergeCell ref="B481:U481"/>
    <mergeCell ref="B482:U482"/>
    <mergeCell ref="B483:U483"/>
    <mergeCell ref="B484:U484"/>
    <mergeCell ref="B485:U485"/>
    <mergeCell ref="B486:U486"/>
    <mergeCell ref="B487:U487"/>
    <mergeCell ref="B488:U488"/>
    <mergeCell ref="B489:U489"/>
    <mergeCell ref="B490:U490"/>
    <mergeCell ref="B491:U491"/>
    <mergeCell ref="B492:U492"/>
    <mergeCell ref="B493:U493"/>
    <mergeCell ref="B494:U494"/>
    <mergeCell ref="B495:U495"/>
    <mergeCell ref="B496:U496"/>
    <mergeCell ref="B497:U497"/>
    <mergeCell ref="B498:U498"/>
    <mergeCell ref="B499:U499"/>
    <mergeCell ref="B500:U500"/>
    <mergeCell ref="B501:U501"/>
    <mergeCell ref="B502:U502"/>
    <mergeCell ref="B503:U503"/>
    <mergeCell ref="B504:U504"/>
    <mergeCell ref="B505:U505"/>
    <mergeCell ref="B506:U506"/>
    <mergeCell ref="B507:U507"/>
    <mergeCell ref="B508:U508"/>
    <mergeCell ref="B509:U509"/>
    <mergeCell ref="B510:U510"/>
    <mergeCell ref="B511:U511"/>
    <mergeCell ref="B512:U512"/>
    <mergeCell ref="B513:U513"/>
    <mergeCell ref="B514:U514"/>
    <mergeCell ref="B515:U515"/>
    <mergeCell ref="B516:U516"/>
    <mergeCell ref="B517:U517"/>
    <mergeCell ref="B518:U518"/>
    <mergeCell ref="B519:U519"/>
    <mergeCell ref="B520:U520"/>
    <mergeCell ref="B521:U521"/>
    <mergeCell ref="B522:U522"/>
    <mergeCell ref="B523:U523"/>
    <mergeCell ref="B524:U524"/>
    <mergeCell ref="B525:U525"/>
    <mergeCell ref="B526:U526"/>
    <mergeCell ref="B527:U527"/>
    <mergeCell ref="B528:U528"/>
    <mergeCell ref="B529:U529"/>
    <mergeCell ref="B530:U530"/>
    <mergeCell ref="B531:U531"/>
    <mergeCell ref="B532:U532"/>
    <mergeCell ref="B533:U533"/>
    <mergeCell ref="B534:U534"/>
    <mergeCell ref="B535:U535"/>
    <mergeCell ref="B536:U536"/>
    <mergeCell ref="B537:U537"/>
    <mergeCell ref="B538:U538"/>
    <mergeCell ref="B539:U539"/>
    <mergeCell ref="B540:U540"/>
    <mergeCell ref="B541:U541"/>
    <mergeCell ref="B542:U542"/>
    <mergeCell ref="B543:U543"/>
    <mergeCell ref="B544:U544"/>
    <mergeCell ref="B545:U545"/>
    <mergeCell ref="B546:U546"/>
    <mergeCell ref="B547:U547"/>
    <mergeCell ref="B548:U548"/>
    <mergeCell ref="B549:U549"/>
    <mergeCell ref="B550:U550"/>
    <mergeCell ref="B551:U551"/>
    <mergeCell ref="B552:U552"/>
    <mergeCell ref="B553:U553"/>
    <mergeCell ref="B554:U554"/>
    <mergeCell ref="B555:U555"/>
    <mergeCell ref="B556:U556"/>
    <mergeCell ref="B557:U557"/>
    <mergeCell ref="B558:U558"/>
    <mergeCell ref="B559:U559"/>
    <mergeCell ref="B560:U560"/>
    <mergeCell ref="B561:U561"/>
    <mergeCell ref="B562:U562"/>
    <mergeCell ref="B563:U563"/>
    <mergeCell ref="B564:U564"/>
    <mergeCell ref="B565:U565"/>
    <mergeCell ref="B566:U566"/>
    <mergeCell ref="B567:U567"/>
    <mergeCell ref="B568:U568"/>
    <mergeCell ref="B569:U569"/>
    <mergeCell ref="B570:U570"/>
    <mergeCell ref="B571:U571"/>
    <mergeCell ref="B572:U572"/>
    <mergeCell ref="B573:U573"/>
    <mergeCell ref="B574:U574"/>
    <mergeCell ref="B575:U575"/>
  </mergeCells>
  <headerFooter/>
</worksheet>
</file>

<file path=xl/worksheets/sheet9.xml><?xml version="1.0" encoding="utf-8"?>
<worksheet xmlns:r="http://schemas.openxmlformats.org/officeDocument/2006/relationships" xmlns="http://schemas.openxmlformats.org/spreadsheetml/2006/main">
  <dimension ref="A1:U473"/>
  <sheetViews>
    <sheetView workbookViewId="0"/>
  </sheetViews>
  <sheetFormatPr defaultRowHeight="15"/>
  <cols>
    <col min="1" max="1" width="9.140625" customWidth="1"/>
    <col min="2" max="2" width="9.140625" customWidth="1"/>
    <col min="3" max="3" width="9.140625" customWidth="1"/>
    <col min="4" max="4" width="9.140625" customWidth="1"/>
    <col min="5" max="5" width="9.140625" customWidth="1"/>
    <col min="6" max="6" width="9.140625" customWidth="1"/>
    <col min="7" max="7" width="9.140625" customWidth="1"/>
    <col min="8" max="8" width="9.140625" customWidth="1"/>
    <col min="9" max="9" width="9.140625" customWidth="1"/>
    <col min="10" max="10" width="9.140625" customWidth="1"/>
    <col min="11" max="11" width="9.140625" customWidth="1"/>
    <col min="12" max="12" width="9.140625" customWidth="1"/>
    <col min="13" max="13" width="9.140625" customWidth="1"/>
    <col min="14" max="14" width="9.140625" customWidth="1"/>
    <col min="15" max="15" width="9.140625" customWidth="1"/>
    <col min="16" max="16" width="9.140625" customWidth="1"/>
    <col min="17" max="17" width="9.140625" customWidth="1"/>
    <col min="18" max="18" width="9.140625" customWidth="1"/>
    <col min="19" max="19" width="9.140625" customWidth="1"/>
    <col min="20" max="20" width="9.140625" customWidth="1"/>
    <col min="21" max="21" width="9.140625" customWidth="1"/>
  </cols>
  <sheetData>
    <row r="1" s="1" customFormat="1">
      <c r="A1" s="2" t="s">
        <v>0</v>
      </c>
    </row>
    <row r="2"/>
    <row r="3"/>
    <row r="4"/>
    <row r="5" s="19" customFormat="1">
      <c r="B5" s="22" t="s">
        <v>2048</v>
      </c>
      <c r="C5" s="20"/>
      <c r="D5" s="20"/>
      <c r="E5" s="20"/>
      <c r="F5" s="20"/>
      <c r="G5" s="20"/>
      <c r="H5" s="20"/>
      <c r="I5" s="20"/>
      <c r="J5" s="20"/>
      <c r="K5" s="20"/>
      <c r="L5" s="20"/>
      <c r="M5" s="20"/>
      <c r="N5" s="20"/>
      <c r="O5" s="20"/>
      <c r="P5" s="20"/>
      <c r="Q5" s="20"/>
      <c r="R5" s="20"/>
      <c r="S5" s="20"/>
      <c r="T5" s="20"/>
      <c r="U5" s="25"/>
    </row>
    <row r="6" s="19" customFormat="1">
      <c r="B6" s="23" t="s">
        <v>2049</v>
      </c>
      <c r="U6" s="26"/>
    </row>
    <row r="7" s="19" customFormat="1">
      <c r="B7" s="23" t="s">
        <v>2050</v>
      </c>
      <c r="U7" s="26"/>
    </row>
    <row r="8" s="19" customFormat="1">
      <c r="B8" s="23" t="s">
        <v>2051</v>
      </c>
      <c r="U8" s="26"/>
    </row>
    <row r="9" s="19" customFormat="1">
      <c r="B9" s="23" t="s">
        <v>2052</v>
      </c>
      <c r="U9" s="26"/>
    </row>
    <row r="10" s="19" customFormat="1">
      <c r="B10" s="23" t="s">
        <v>2479</v>
      </c>
      <c r="U10" s="26"/>
    </row>
    <row r="11" s="19" customFormat="1">
      <c r="B11" s="23" t="s">
        <v>2480</v>
      </c>
      <c r="U11" s="26"/>
    </row>
    <row r="12" s="19" customFormat="1">
      <c r="B12" s="23" t="s">
        <v>2481</v>
      </c>
      <c r="U12" s="26"/>
    </row>
    <row r="13" s="19" customFormat="1">
      <c r="B13" s="23" t="s">
        <v>2056</v>
      </c>
      <c r="U13" s="26"/>
    </row>
    <row r="14" s="19" customFormat="1">
      <c r="B14" s="23" t="s">
        <v>2057</v>
      </c>
      <c r="U14" s="26"/>
    </row>
    <row r="15" s="19" customFormat="1">
      <c r="B15" s="23" t="s">
        <v>2058</v>
      </c>
      <c r="U15" s="26"/>
    </row>
    <row r="16" s="19" customFormat="1">
      <c r="B16" s="23" t="s">
        <v>2059</v>
      </c>
      <c r="U16" s="26"/>
    </row>
    <row r="17" s="19" customFormat="1">
      <c r="B17" s="23" t="s">
        <v>2060</v>
      </c>
      <c r="U17" s="26"/>
    </row>
    <row r="18" s="19" customFormat="1">
      <c r="B18" s="23" t="s">
        <v>2482</v>
      </c>
      <c r="U18" s="26"/>
    </row>
    <row r="19" s="19" customFormat="1">
      <c r="B19" s="23" t="s">
        <v>2426</v>
      </c>
      <c r="U19" s="26"/>
    </row>
    <row r="20" s="19" customFormat="1">
      <c r="B20" s="23" t="s">
        <v>2066</v>
      </c>
      <c r="U20" s="26"/>
    </row>
    <row r="21" s="19" customFormat="1">
      <c r="B21" s="23" t="s">
        <v>2067</v>
      </c>
      <c r="U21" s="26"/>
    </row>
    <row r="22" s="19" customFormat="1">
      <c r="B22" s="23" t="s">
        <v>2483</v>
      </c>
      <c r="U22" s="26"/>
    </row>
    <row r="23" s="19" customFormat="1">
      <c r="B23" s="23" t="s">
        <v>2484</v>
      </c>
      <c r="U23" s="26"/>
    </row>
    <row r="24" s="19" customFormat="1">
      <c r="B24" s="23" t="s">
        <v>2485</v>
      </c>
      <c r="U24" s="26"/>
    </row>
    <row r="25" s="19" customFormat="1">
      <c r="B25" s="23" t="s">
        <v>2229</v>
      </c>
      <c r="U25" s="26"/>
    </row>
    <row r="26" s="19" customFormat="1">
      <c r="B26" s="23" t="s">
        <v>2486</v>
      </c>
      <c r="U26" s="26"/>
    </row>
    <row r="27" s="19" customFormat="1">
      <c r="B27" s="23" t="s">
        <v>2430</v>
      </c>
      <c r="U27" s="26"/>
    </row>
    <row r="28" s="19" customFormat="1">
      <c r="B28" s="23" t="s">
        <v>2074</v>
      </c>
      <c r="U28" s="26"/>
    </row>
    <row r="29" s="19" customFormat="1">
      <c r="B29" s="23" t="s">
        <v>2487</v>
      </c>
      <c r="U29" s="26"/>
    </row>
    <row r="30" s="19" customFormat="1">
      <c r="B30" s="23" t="s">
        <v>2488</v>
      </c>
      <c r="U30" s="26"/>
    </row>
    <row r="31" s="19" customFormat="1">
      <c r="B31" s="23" t="s">
        <v>2431</v>
      </c>
      <c r="U31" s="26"/>
    </row>
    <row r="32" s="19" customFormat="1">
      <c r="B32" s="23" t="s">
        <v>2432</v>
      </c>
      <c r="U32" s="26"/>
    </row>
    <row r="33" s="19" customFormat="1">
      <c r="B33" s="23" t="s">
        <v>2489</v>
      </c>
      <c r="U33" s="26"/>
    </row>
    <row r="34" s="19" customFormat="1">
      <c r="B34" s="23" t="s">
        <v>2079</v>
      </c>
      <c r="U34" s="26"/>
    </row>
    <row r="35" s="19" customFormat="1">
      <c r="B35" s="23" t="s">
        <v>2490</v>
      </c>
      <c r="U35" s="26"/>
    </row>
    <row r="36" s="19" customFormat="1">
      <c r="B36" s="23" t="s">
        <v>2091</v>
      </c>
      <c r="U36" s="26"/>
    </row>
    <row r="37" s="19" customFormat="1">
      <c r="B37" s="23" t="s">
        <v>2066</v>
      </c>
      <c r="U37" s="26"/>
    </row>
    <row r="38" s="19" customFormat="1">
      <c r="B38" s="23" t="s">
        <v>2491</v>
      </c>
      <c r="U38" s="26"/>
    </row>
    <row r="39" s="19" customFormat="1">
      <c r="B39" s="23" t="s">
        <v>2093</v>
      </c>
      <c r="U39" s="26"/>
    </row>
    <row r="40" s="19" customFormat="1">
      <c r="B40" s="23" t="s">
        <v>2492</v>
      </c>
      <c r="U40" s="26"/>
    </row>
    <row r="41" s="19" customFormat="1">
      <c r="B41" s="23" t="s">
        <v>2493</v>
      </c>
      <c r="U41" s="26"/>
    </row>
    <row r="42" s="19" customFormat="1">
      <c r="B42" s="23" t="s">
        <v>2494</v>
      </c>
      <c r="U42" s="26"/>
    </row>
    <row r="43" s="19" customFormat="1">
      <c r="B43" s="23" t="s">
        <v>2495</v>
      </c>
      <c r="U43" s="26"/>
    </row>
    <row r="44" s="19" customFormat="1">
      <c r="B44" s="23" t="s">
        <v>2496</v>
      </c>
      <c r="U44" s="26"/>
    </row>
    <row r="45" s="19" customFormat="1">
      <c r="B45" s="23" t="s">
        <v>2497</v>
      </c>
      <c r="U45" s="26"/>
    </row>
    <row r="46" s="19" customFormat="1">
      <c r="B46" s="23" t="s">
        <v>2498</v>
      </c>
      <c r="U46" s="26"/>
    </row>
    <row r="47" s="19" customFormat="1">
      <c r="B47" s="23" t="s">
        <v>2091</v>
      </c>
      <c r="U47" s="26"/>
    </row>
    <row r="48" s="19" customFormat="1">
      <c r="B48" s="23" t="s">
        <v>2101</v>
      </c>
      <c r="U48" s="26"/>
    </row>
    <row r="49" s="19" customFormat="1">
      <c r="B49" s="23" t="s">
        <v>2092</v>
      </c>
      <c r="U49" s="26"/>
    </row>
    <row r="50" s="19" customFormat="1">
      <c r="B50" s="23" t="s">
        <v>2093</v>
      </c>
      <c r="U50" s="26"/>
    </row>
    <row r="51" s="19" customFormat="1">
      <c r="B51" s="23" t="s">
        <v>2342</v>
      </c>
      <c r="U51" s="26"/>
    </row>
    <row r="52" s="19" customFormat="1">
      <c r="B52" s="23" t="s">
        <v>2499</v>
      </c>
      <c r="U52" s="26"/>
    </row>
    <row r="53" s="19" customFormat="1">
      <c r="B53" s="23" t="s">
        <v>2091</v>
      </c>
      <c r="U53" s="26"/>
    </row>
    <row r="54" s="19" customFormat="1">
      <c r="B54" s="23" t="s">
        <v>2101</v>
      </c>
      <c r="U54" s="26"/>
    </row>
    <row r="55" s="19" customFormat="1">
      <c r="B55" s="23" t="s">
        <v>2102</v>
      </c>
      <c r="U55" s="26"/>
    </row>
    <row r="56" s="19" customFormat="1">
      <c r="B56" s="23" t="s">
        <v>2103</v>
      </c>
      <c r="U56" s="26"/>
    </row>
    <row r="57" s="19" customFormat="1">
      <c r="B57" s="23" t="s">
        <v>2104</v>
      </c>
      <c r="U57" s="26"/>
    </row>
    <row r="58" s="19" customFormat="1">
      <c r="B58" s="23" t="s">
        <v>2105</v>
      </c>
      <c r="U58" s="26"/>
    </row>
    <row r="59" s="19" customFormat="1">
      <c r="B59" s="23" t="s">
        <v>2106</v>
      </c>
      <c r="U59" s="26"/>
    </row>
    <row r="60" s="19" customFormat="1">
      <c r="B60" s="23" t="s">
        <v>2107</v>
      </c>
      <c r="U60" s="26"/>
    </row>
    <row r="61" s="19" customFormat="1">
      <c r="B61" s="23" t="s">
        <v>2108</v>
      </c>
      <c r="U61" s="26"/>
    </row>
    <row r="62" s="19" customFormat="1">
      <c r="B62" s="23" t="s">
        <v>2500</v>
      </c>
      <c r="U62" s="26"/>
    </row>
    <row r="63" s="19" customFormat="1">
      <c r="B63" s="23" t="s">
        <v>2501</v>
      </c>
      <c r="U63" s="26"/>
    </row>
    <row r="64" s="19" customFormat="1">
      <c r="B64" s="23" t="s">
        <v>2350</v>
      </c>
      <c r="U64" s="26"/>
    </row>
    <row r="65" s="19" customFormat="1">
      <c r="B65" s="23" t="s">
        <v>2502</v>
      </c>
      <c r="U65" s="26"/>
    </row>
    <row r="66" s="19" customFormat="1">
      <c r="B66" s="23" t="s">
        <v>2113</v>
      </c>
      <c r="U66" s="26"/>
    </row>
    <row r="67" s="19" customFormat="1">
      <c r="B67" s="23" t="s">
        <v>2114</v>
      </c>
      <c r="U67" s="26"/>
    </row>
    <row r="68" s="19" customFormat="1">
      <c r="B68" s="23" t="s">
        <v>2503</v>
      </c>
      <c r="U68" s="26"/>
    </row>
    <row r="69" s="19" customFormat="1">
      <c r="B69" s="23" t="s">
        <v>2504</v>
      </c>
      <c r="U69" s="26"/>
    </row>
    <row r="70" s="19" customFormat="1">
      <c r="B70" s="23" t="s">
        <v>2505</v>
      </c>
      <c r="U70" s="26"/>
    </row>
    <row r="71" s="19" customFormat="1">
      <c r="B71" s="23" t="s">
        <v>2506</v>
      </c>
      <c r="U71" s="26"/>
    </row>
    <row r="72" s="19" customFormat="1">
      <c r="B72" s="23" t="s">
        <v>2507</v>
      </c>
      <c r="U72" s="26"/>
    </row>
    <row r="73" s="19" customFormat="1">
      <c r="B73" s="23" t="s">
        <v>2508</v>
      </c>
      <c r="U73" s="26"/>
    </row>
    <row r="74" s="19" customFormat="1">
      <c r="B74" s="23" t="s">
        <v>2509</v>
      </c>
      <c r="U74" s="26"/>
    </row>
    <row r="75" s="19" customFormat="1">
      <c r="B75" s="23" t="s">
        <v>2510</v>
      </c>
      <c r="U75" s="26"/>
    </row>
    <row r="76" s="19" customFormat="1">
      <c r="B76" s="23" t="s">
        <v>2511</v>
      </c>
      <c r="U76" s="26"/>
    </row>
    <row r="77" s="19" customFormat="1">
      <c r="B77" s="23" t="s">
        <v>2466</v>
      </c>
      <c r="U77" s="26"/>
    </row>
    <row r="78" s="19" customFormat="1">
      <c r="B78" s="23" t="s">
        <v>2512</v>
      </c>
      <c r="U78" s="26"/>
    </row>
    <row r="79" s="19" customFormat="1">
      <c r="B79" s="23" t="s">
        <v>2361</v>
      </c>
      <c r="U79" s="26"/>
    </row>
    <row r="80" s="19" customFormat="1">
      <c r="B80" s="23" t="s">
        <v>2066</v>
      </c>
      <c r="U80" s="26"/>
    </row>
    <row r="81" s="19" customFormat="1">
      <c r="B81" s="23" t="s">
        <v>2513</v>
      </c>
      <c r="U81" s="26"/>
    </row>
    <row r="82" s="19" customFormat="1">
      <c r="B82" s="23" t="s">
        <v>2514</v>
      </c>
      <c r="U82" s="26"/>
    </row>
    <row r="83" s="19" customFormat="1">
      <c r="B83" s="23" t="s">
        <v>2515</v>
      </c>
      <c r="U83" s="26"/>
    </row>
    <row r="84" s="19" customFormat="1">
      <c r="B84" s="23" t="s">
        <v>2516</v>
      </c>
      <c r="U84" s="26"/>
    </row>
    <row r="85" s="19" customFormat="1">
      <c r="B85" s="23" t="s">
        <v>2517</v>
      </c>
      <c r="U85" s="26"/>
    </row>
    <row r="86" s="19" customFormat="1">
      <c r="B86" s="23" t="s">
        <v>2518</v>
      </c>
      <c r="U86" s="26"/>
    </row>
    <row r="87" s="19" customFormat="1">
      <c r="B87" s="23" t="s">
        <v>2519</v>
      </c>
      <c r="U87" s="26"/>
    </row>
    <row r="88" s="19" customFormat="1">
      <c r="B88" s="23" t="s">
        <v>2520</v>
      </c>
      <c r="U88" s="26"/>
    </row>
    <row r="89" s="19" customFormat="1">
      <c r="B89" s="23" t="s">
        <v>2521</v>
      </c>
      <c r="U89" s="26"/>
    </row>
    <row r="90" s="19" customFormat="1">
      <c r="B90" s="23" t="s">
        <v>2522</v>
      </c>
      <c r="U90" s="26"/>
    </row>
    <row r="91" s="19" customFormat="1">
      <c r="B91" s="23" t="s">
        <v>2523</v>
      </c>
      <c r="U91" s="26"/>
    </row>
    <row r="92" s="19" customFormat="1">
      <c r="B92" s="23" t="s">
        <v>2524</v>
      </c>
      <c r="U92" s="26"/>
    </row>
    <row r="93" s="19" customFormat="1">
      <c r="B93" s="23" t="s">
        <v>2525</v>
      </c>
      <c r="U93" s="26"/>
    </row>
    <row r="94" s="19" customFormat="1">
      <c r="B94" s="23" t="s">
        <v>2526</v>
      </c>
      <c r="U94" s="26"/>
    </row>
    <row r="95" s="19" customFormat="1">
      <c r="B95" s="23" t="s">
        <v>2527</v>
      </c>
      <c r="U95" s="26"/>
    </row>
    <row r="96" s="19" customFormat="1">
      <c r="B96" s="23" t="s">
        <v>2528</v>
      </c>
      <c r="U96" s="26"/>
    </row>
    <row r="97" s="19" customFormat="1">
      <c r="B97" s="23" t="s">
        <v>2122</v>
      </c>
      <c r="U97" s="26"/>
    </row>
    <row r="98" s="19" customFormat="1">
      <c r="B98" s="23" t="s">
        <v>2529</v>
      </c>
      <c r="U98" s="26"/>
    </row>
    <row r="99" s="19" customFormat="1">
      <c r="B99" s="23" t="s">
        <v>2530</v>
      </c>
      <c r="U99" s="26"/>
    </row>
    <row r="100" s="19" customFormat="1">
      <c r="B100" s="23" t="s">
        <v>2531</v>
      </c>
      <c r="U100" s="26"/>
    </row>
    <row r="101" s="19" customFormat="1">
      <c r="B101" s="23" t="s">
        <v>2532</v>
      </c>
      <c r="U101" s="26"/>
    </row>
    <row r="102" s="19" customFormat="1">
      <c r="B102" s="23" t="s">
        <v>2533</v>
      </c>
      <c r="U102" s="26"/>
    </row>
    <row r="103" s="19" customFormat="1">
      <c r="B103" s="23" t="s">
        <v>2066</v>
      </c>
      <c r="U103" s="26"/>
    </row>
    <row r="104" s="19" customFormat="1">
      <c r="B104" s="23" t="s">
        <v>2170</v>
      </c>
      <c r="U104" s="26"/>
    </row>
    <row r="105" s="19" customFormat="1">
      <c r="B105" s="23" t="s">
        <v>2093</v>
      </c>
      <c r="U105" s="26"/>
    </row>
    <row r="106" s="19" customFormat="1">
      <c r="B106" s="23" t="s">
        <v>2171</v>
      </c>
      <c r="U106" s="26"/>
    </row>
    <row r="107" s="19" customFormat="1">
      <c r="B107" s="23" t="s">
        <v>2534</v>
      </c>
      <c r="U107" s="26"/>
    </row>
    <row r="108" s="19" customFormat="1">
      <c r="B108" s="23" t="s">
        <v>2091</v>
      </c>
      <c r="U108" s="26"/>
    </row>
    <row r="109" s="19" customFormat="1">
      <c r="B109" s="23" t="s">
        <v>2101</v>
      </c>
      <c r="U109" s="26"/>
    </row>
    <row r="110" s="19" customFormat="1">
      <c r="B110" s="23" t="s">
        <v>2173</v>
      </c>
      <c r="U110" s="26"/>
    </row>
    <row r="111" s="19" customFormat="1">
      <c r="B111" s="23" t="s">
        <v>2093</v>
      </c>
      <c r="U111" s="26"/>
    </row>
    <row r="112" s="19" customFormat="1">
      <c r="B112" s="23" t="s">
        <v>2535</v>
      </c>
      <c r="U112" s="26"/>
    </row>
    <row r="113" s="19" customFormat="1">
      <c r="B113" s="23" t="s">
        <v>2211</v>
      </c>
      <c r="U113" s="26"/>
    </row>
    <row r="114" s="19" customFormat="1">
      <c r="B114" s="23" t="s">
        <v>2176</v>
      </c>
      <c r="U114" s="26"/>
    </row>
    <row r="115" s="19" customFormat="1">
      <c r="B115" s="23" t="s">
        <v>2177</v>
      </c>
      <c r="U115" s="26"/>
    </row>
    <row r="116" s="19" customFormat="1">
      <c r="B116" s="23" t="s">
        <v>2294</v>
      </c>
      <c r="U116" s="26"/>
    </row>
    <row r="117" s="19" customFormat="1">
      <c r="B117" s="23" t="s">
        <v>2536</v>
      </c>
      <c r="U117" s="26"/>
    </row>
    <row r="118" s="19" customFormat="1">
      <c r="B118" s="23" t="s">
        <v>2180</v>
      </c>
      <c r="U118" s="26"/>
    </row>
    <row r="119" s="19" customFormat="1">
      <c r="B119" s="23" t="s">
        <v>2296</v>
      </c>
      <c r="U119" s="26"/>
    </row>
    <row r="120" s="19" customFormat="1">
      <c r="B120" s="23" t="s">
        <v>2399</v>
      </c>
      <c r="U120" s="26"/>
    </row>
    <row r="121" s="19" customFormat="1">
      <c r="B121" s="23" t="s">
        <v>2298</v>
      </c>
      <c r="U121" s="26"/>
    </row>
    <row r="122" s="19" customFormat="1">
      <c r="B122" s="23" t="s">
        <v>2184</v>
      </c>
      <c r="U122" s="26"/>
    </row>
    <row r="123" s="19" customFormat="1">
      <c r="B123" s="23" t="s">
        <v>2299</v>
      </c>
      <c r="U123" s="26"/>
    </row>
    <row r="124" s="19" customFormat="1">
      <c r="B124" s="23" t="s">
        <v>2300</v>
      </c>
      <c r="U124" s="26"/>
    </row>
    <row r="125" s="19" customFormat="1">
      <c r="B125" s="23" t="s">
        <v>2305</v>
      </c>
      <c r="U125" s="26"/>
    </row>
    <row r="126" s="19" customFormat="1">
      <c r="B126" s="23" t="s">
        <v>2304</v>
      </c>
      <c r="U126" s="26"/>
    </row>
    <row r="127" s="19" customFormat="1">
      <c r="B127" s="23" t="s">
        <v>2189</v>
      </c>
      <c r="U127" s="26"/>
    </row>
    <row r="128" s="19" customFormat="1">
      <c r="B128" s="23" t="s">
        <v>2093</v>
      </c>
      <c r="U128" s="26"/>
    </row>
    <row r="129" s="19" customFormat="1">
      <c r="B129" s="23" t="s">
        <v>2535</v>
      </c>
      <c r="U129" s="26"/>
    </row>
    <row r="130" s="19" customFormat="1">
      <c r="B130" s="23" t="s">
        <v>2175</v>
      </c>
      <c r="U130" s="26"/>
    </row>
    <row r="131" s="19" customFormat="1">
      <c r="B131" s="23" t="s">
        <v>2176</v>
      </c>
      <c r="U131" s="26"/>
    </row>
    <row r="132" s="19" customFormat="1">
      <c r="B132" s="23" t="s">
        <v>2177</v>
      </c>
      <c r="U132" s="26"/>
    </row>
    <row r="133" s="19" customFormat="1">
      <c r="B133" s="23" t="s">
        <v>2178</v>
      </c>
      <c r="U133" s="26"/>
    </row>
    <row r="134" s="19" customFormat="1">
      <c r="B134" s="23" t="s">
        <v>2295</v>
      </c>
      <c r="U134" s="26"/>
    </row>
    <row r="135" s="19" customFormat="1">
      <c r="B135" s="23" t="s">
        <v>2180</v>
      </c>
      <c r="U135" s="26"/>
    </row>
    <row r="136" s="19" customFormat="1">
      <c r="B136" s="23" t="s">
        <v>2296</v>
      </c>
      <c r="U136" s="26"/>
    </row>
    <row r="137" s="19" customFormat="1">
      <c r="B137" s="23" t="s">
        <v>2399</v>
      </c>
      <c r="U137" s="26"/>
    </row>
    <row r="138" s="19" customFormat="1">
      <c r="B138" s="23" t="s">
        <v>2298</v>
      </c>
      <c r="U138" s="26"/>
    </row>
    <row r="139" s="19" customFormat="1">
      <c r="B139" s="23" t="s">
        <v>2184</v>
      </c>
      <c r="U139" s="26"/>
    </row>
    <row r="140" s="19" customFormat="1">
      <c r="B140" s="23" t="s">
        <v>2299</v>
      </c>
      <c r="U140" s="26"/>
    </row>
    <row r="141" s="19" customFormat="1">
      <c r="B141" s="23" t="s">
        <v>2300</v>
      </c>
      <c r="U141" s="26"/>
    </row>
    <row r="142" s="19" customFormat="1">
      <c r="B142" s="23" t="s">
        <v>2187</v>
      </c>
      <c r="U142" s="26"/>
    </row>
    <row r="143" s="19" customFormat="1">
      <c r="B143" s="23" t="s">
        <v>2188</v>
      </c>
      <c r="U143" s="26"/>
    </row>
    <row r="144" s="19" customFormat="1">
      <c r="B144" s="23" t="s">
        <v>2189</v>
      </c>
      <c r="U144" s="26"/>
    </row>
    <row r="145" s="19" customFormat="1">
      <c r="B145" s="23" t="s">
        <v>2093</v>
      </c>
      <c r="U145" s="26"/>
    </row>
    <row r="146" s="19" customFormat="1">
      <c r="B146" s="23" t="s">
        <v>2537</v>
      </c>
      <c r="U146" s="26"/>
    </row>
    <row r="147" s="19" customFormat="1">
      <c r="B147" s="23" t="s">
        <v>2191</v>
      </c>
      <c r="U147" s="26"/>
    </row>
    <row r="148" s="19" customFormat="1">
      <c r="B148" s="23" t="s">
        <v>2176</v>
      </c>
      <c r="U148" s="26"/>
    </row>
    <row r="149" s="19" customFormat="1">
      <c r="B149" s="23" t="s">
        <v>2177</v>
      </c>
      <c r="U149" s="26"/>
    </row>
    <row r="150" s="19" customFormat="1">
      <c r="B150" s="23" t="s">
        <v>2178</v>
      </c>
      <c r="U150" s="26"/>
    </row>
    <row r="151" s="19" customFormat="1">
      <c r="B151" s="23" t="s">
        <v>2536</v>
      </c>
      <c r="U151" s="26"/>
    </row>
    <row r="152" s="19" customFormat="1">
      <c r="B152" s="23" t="s">
        <v>2180</v>
      </c>
      <c r="U152" s="26"/>
    </row>
    <row r="153" s="19" customFormat="1">
      <c r="B153" s="23" t="s">
        <v>2296</v>
      </c>
      <c r="U153" s="26"/>
    </row>
    <row r="154" s="19" customFormat="1">
      <c r="B154" s="23" t="s">
        <v>2297</v>
      </c>
      <c r="U154" s="26"/>
    </row>
    <row r="155" s="19" customFormat="1">
      <c r="B155" s="23" t="s">
        <v>2183</v>
      </c>
      <c r="U155" s="26"/>
    </row>
    <row r="156" s="19" customFormat="1">
      <c r="B156" s="23" t="s">
        <v>2184</v>
      </c>
      <c r="U156" s="26"/>
    </row>
    <row r="157" s="19" customFormat="1">
      <c r="B157" s="23" t="s">
        <v>2299</v>
      </c>
      <c r="U157" s="26"/>
    </row>
    <row r="158" s="19" customFormat="1">
      <c r="B158" s="23" t="s">
        <v>2300</v>
      </c>
      <c r="U158" s="26"/>
    </row>
    <row r="159" s="19" customFormat="1">
      <c r="B159" s="23" t="s">
        <v>2187</v>
      </c>
      <c r="U159" s="26"/>
    </row>
    <row r="160" s="19" customFormat="1">
      <c r="B160" s="23" t="s">
        <v>2188</v>
      </c>
      <c r="U160" s="26"/>
    </row>
    <row r="161" s="19" customFormat="1">
      <c r="B161" s="23" t="s">
        <v>2091</v>
      </c>
      <c r="U161" s="26"/>
    </row>
    <row r="162" s="19" customFormat="1">
      <c r="B162" s="23" t="s">
        <v>2101</v>
      </c>
      <c r="U162" s="26"/>
    </row>
    <row r="163" s="19" customFormat="1">
      <c r="B163" s="23" t="s">
        <v>2203</v>
      </c>
      <c r="U163" s="26"/>
    </row>
    <row r="164" s="19" customFormat="1">
      <c r="B164" s="23" t="s">
        <v>2093</v>
      </c>
      <c r="U164" s="26"/>
    </row>
    <row r="165" s="19" customFormat="1">
      <c r="B165" s="23" t="s">
        <v>2538</v>
      </c>
      <c r="U165" s="26"/>
    </row>
    <row r="166" s="19" customFormat="1">
      <c r="B166" s="23" t="s">
        <v>2539</v>
      </c>
      <c r="U166" s="26"/>
    </row>
    <row r="167" s="19" customFormat="1">
      <c r="B167" s="23" t="s">
        <v>2412</v>
      </c>
      <c r="U167" s="26"/>
    </row>
    <row r="168" s="19" customFormat="1">
      <c r="B168" s="23" t="s">
        <v>2189</v>
      </c>
      <c r="U168" s="26"/>
    </row>
    <row r="169" s="19" customFormat="1">
      <c r="B169" s="23" t="s">
        <v>2093</v>
      </c>
      <c r="U169" s="26"/>
    </row>
    <row r="170" s="19" customFormat="1">
      <c r="B170" s="23" t="s">
        <v>2538</v>
      </c>
      <c r="U170" s="26"/>
    </row>
    <row r="171" s="19" customFormat="1">
      <c r="B171" s="23" t="s">
        <v>2540</v>
      </c>
      <c r="U171" s="26"/>
    </row>
    <row r="172" s="19" customFormat="1">
      <c r="B172" s="23" t="s">
        <v>2322</v>
      </c>
      <c r="U172" s="26"/>
    </row>
    <row r="173" s="19" customFormat="1">
      <c r="B173" s="23" t="s">
        <v>2091</v>
      </c>
      <c r="U173" s="26"/>
    </row>
    <row r="174" s="19" customFormat="1">
      <c r="B174" s="23" t="s">
        <v>2101</v>
      </c>
      <c r="U174" s="26"/>
    </row>
    <row r="175" s="19" customFormat="1">
      <c r="B175" s="23" t="s">
        <v>2207</v>
      </c>
      <c r="U175" s="26"/>
    </row>
    <row r="176" s="19" customFormat="1">
      <c r="B176" s="23" t="s">
        <v>2093</v>
      </c>
      <c r="U176" s="26"/>
    </row>
    <row r="177" s="19" customFormat="1">
      <c r="B177" s="23" t="s">
        <v>2208</v>
      </c>
      <c r="U177" s="26"/>
    </row>
    <row r="178" s="19" customFormat="1">
      <c r="B178" s="23" t="s">
        <v>2541</v>
      </c>
      <c r="U178" s="26"/>
    </row>
    <row r="179" s="19" customFormat="1">
      <c r="B179" s="23" t="s">
        <v>2091</v>
      </c>
      <c r="U179" s="26"/>
    </row>
    <row r="180" s="19" customFormat="1">
      <c r="B180" s="23" t="s">
        <v>2101</v>
      </c>
      <c r="U180" s="26"/>
    </row>
    <row r="181" s="19" customFormat="1">
      <c r="B181" s="23" t="s">
        <v>2643</v>
      </c>
      <c r="U181" s="26"/>
    </row>
    <row r="182" s="19" customFormat="1">
      <c r="B182" s="23" t="s">
        <v>2093</v>
      </c>
      <c r="U182" s="26"/>
    </row>
    <row r="183" s="19" customFormat="1">
      <c r="B183" s="23" t="s">
        <v>2644</v>
      </c>
      <c r="U183" s="26"/>
    </row>
    <row r="184" s="19" customFormat="1">
      <c r="B184" s="23" t="s">
        <v>2645</v>
      </c>
      <c r="U184" s="26"/>
    </row>
    <row r="185" s="19" customFormat="1">
      <c r="B185" s="23" t="s">
        <v>2646</v>
      </c>
      <c r="U185" s="26"/>
    </row>
    <row r="186" s="19" customFormat="1">
      <c r="B186" s="23" t="s">
        <v>2647</v>
      </c>
      <c r="U186" s="26"/>
    </row>
    <row r="187" s="19" customFormat="1">
      <c r="B187" s="23" t="s">
        <v>2648</v>
      </c>
      <c r="U187" s="26"/>
    </row>
    <row r="188" s="19" customFormat="1">
      <c r="B188" s="23" t="s">
        <v>2154</v>
      </c>
      <c r="U188" s="26"/>
    </row>
    <row r="189" s="19" customFormat="1">
      <c r="B189" s="23" t="s">
        <v>2649</v>
      </c>
      <c r="U189" s="26"/>
    </row>
    <row r="190" s="19" customFormat="1">
      <c r="B190" s="23" t="s">
        <v>2650</v>
      </c>
      <c r="U190" s="26"/>
    </row>
    <row r="191" s="19" customFormat="1">
      <c r="B191" s="23" t="s">
        <v>2651</v>
      </c>
      <c r="U191" s="26"/>
    </row>
    <row r="192" s="19" customFormat="1">
      <c r="B192" s="23" t="s">
        <v>2652</v>
      </c>
      <c r="U192" s="26"/>
    </row>
    <row r="193" s="19" customFormat="1">
      <c r="B193" s="23" t="s">
        <v>2653</v>
      </c>
      <c r="U193" s="26"/>
    </row>
    <row r="194" s="19" customFormat="1">
      <c r="B194" s="23" t="s">
        <v>2654</v>
      </c>
      <c r="U194" s="26"/>
    </row>
    <row r="195" s="19" customFormat="1">
      <c r="B195" s="23" t="s">
        <v>2655</v>
      </c>
      <c r="U195" s="26"/>
    </row>
    <row r="196" s="19" customFormat="1">
      <c r="B196" s="23" t="s">
        <v>2656</v>
      </c>
      <c r="U196" s="26"/>
    </row>
    <row r="197" s="19" customFormat="1">
      <c r="B197" s="23" t="s">
        <v>2657</v>
      </c>
      <c r="U197" s="26"/>
    </row>
    <row r="198" s="19" customFormat="1">
      <c r="B198" s="23" t="s">
        <v>2658</v>
      </c>
      <c r="U198" s="26"/>
    </row>
    <row r="199" s="19" customFormat="1">
      <c r="B199" s="23" t="s">
        <v>2159</v>
      </c>
      <c r="U199" s="26"/>
    </row>
    <row r="200" s="19" customFormat="1">
      <c r="B200" s="23" t="s">
        <v>2189</v>
      </c>
      <c r="U200" s="26"/>
    </row>
    <row r="201" s="19" customFormat="1">
      <c r="B201" s="23" t="s">
        <v>2093</v>
      </c>
      <c r="U201" s="26"/>
    </row>
    <row r="202" s="19" customFormat="1">
      <c r="B202" s="23" t="s">
        <v>2644</v>
      </c>
      <c r="U202" s="26"/>
    </row>
    <row r="203" s="19" customFormat="1">
      <c r="B203" s="23" t="s">
        <v>2645</v>
      </c>
      <c r="U203" s="26"/>
    </row>
    <row r="204" s="19" customFormat="1">
      <c r="B204" s="23" t="s">
        <v>2646</v>
      </c>
      <c r="U204" s="26"/>
    </row>
    <row r="205" s="19" customFormat="1">
      <c r="B205" s="23" t="s">
        <v>2659</v>
      </c>
      <c r="U205" s="26"/>
    </row>
    <row r="206" s="19" customFormat="1">
      <c r="B206" s="23" t="s">
        <v>2648</v>
      </c>
      <c r="U206" s="26"/>
    </row>
    <row r="207" s="19" customFormat="1">
      <c r="B207" s="23" t="s">
        <v>2154</v>
      </c>
      <c r="U207" s="26"/>
    </row>
    <row r="208" s="19" customFormat="1">
      <c r="B208" s="23" t="s">
        <v>2660</v>
      </c>
      <c r="U208" s="26"/>
    </row>
    <row r="209" s="19" customFormat="1">
      <c r="B209" s="23" t="s">
        <v>2650</v>
      </c>
      <c r="U209" s="26"/>
    </row>
    <row r="210" s="19" customFormat="1">
      <c r="B210" s="23" t="s">
        <v>2651</v>
      </c>
      <c r="U210" s="26"/>
    </row>
    <row r="211" s="19" customFormat="1">
      <c r="B211" s="23" t="s">
        <v>2652</v>
      </c>
      <c r="U211" s="26"/>
    </row>
    <row r="212" s="19" customFormat="1">
      <c r="B212" s="23" t="s">
        <v>2653</v>
      </c>
      <c r="U212" s="26"/>
    </row>
    <row r="213" s="19" customFormat="1">
      <c r="B213" s="23" t="s">
        <v>2654</v>
      </c>
      <c r="U213" s="26"/>
    </row>
    <row r="214" s="19" customFormat="1">
      <c r="B214" s="23" t="s">
        <v>2655</v>
      </c>
      <c r="U214" s="26"/>
    </row>
    <row r="215" s="19" customFormat="1">
      <c r="B215" s="23" t="s">
        <v>2656</v>
      </c>
      <c r="U215" s="26"/>
    </row>
    <row r="216" s="19" customFormat="1">
      <c r="B216" s="23" t="s">
        <v>2657</v>
      </c>
      <c r="U216" s="26"/>
    </row>
    <row r="217" s="19" customFormat="1">
      <c r="B217" s="23" t="s">
        <v>2658</v>
      </c>
      <c r="U217" s="26"/>
    </row>
    <row r="218" s="19" customFormat="1">
      <c r="B218" s="23" t="s">
        <v>2159</v>
      </c>
      <c r="U218" s="26"/>
    </row>
    <row r="219" s="19" customFormat="1">
      <c r="B219" s="23" t="s">
        <v>2189</v>
      </c>
      <c r="U219" s="26"/>
    </row>
    <row r="220" s="19" customFormat="1">
      <c r="B220" s="23" t="s">
        <v>2093</v>
      </c>
      <c r="U220" s="26"/>
    </row>
    <row r="221" s="19" customFormat="1">
      <c r="B221" s="23" t="s">
        <v>2661</v>
      </c>
      <c r="U221" s="26"/>
    </row>
    <row r="222" s="19" customFormat="1">
      <c r="B222" s="23" t="s">
        <v>2662</v>
      </c>
      <c r="U222" s="26"/>
    </row>
    <row r="223" s="19" customFormat="1">
      <c r="B223" s="23" t="s">
        <v>2663</v>
      </c>
      <c r="U223" s="26"/>
    </row>
    <row r="224" s="19" customFormat="1">
      <c r="B224" s="23" t="s">
        <v>2664</v>
      </c>
      <c r="U224" s="26"/>
    </row>
    <row r="225" s="19" customFormat="1">
      <c r="B225" s="23" t="s">
        <v>2154</v>
      </c>
      <c r="U225" s="26"/>
    </row>
    <row r="226" s="19" customFormat="1">
      <c r="B226" s="23" t="s">
        <v>2665</v>
      </c>
      <c r="U226" s="26"/>
    </row>
    <row r="227" s="19" customFormat="1">
      <c r="B227" s="23" t="s">
        <v>2666</v>
      </c>
      <c r="U227" s="26"/>
    </row>
    <row r="228" s="19" customFormat="1">
      <c r="B228" s="23" t="s">
        <v>2667</v>
      </c>
      <c r="U228" s="26"/>
    </row>
    <row r="229" s="19" customFormat="1">
      <c r="B229" s="23" t="s">
        <v>2652</v>
      </c>
      <c r="U229" s="26"/>
    </row>
    <row r="230" s="19" customFormat="1">
      <c r="B230" s="23" t="s">
        <v>2668</v>
      </c>
      <c r="U230" s="26"/>
    </row>
    <row r="231" s="19" customFormat="1">
      <c r="B231" s="23" t="s">
        <v>2159</v>
      </c>
      <c r="U231" s="26"/>
    </row>
    <row r="232" s="19" customFormat="1">
      <c r="B232" s="23" t="s">
        <v>2189</v>
      </c>
      <c r="U232" s="26"/>
    </row>
    <row r="233" s="19" customFormat="1">
      <c r="B233" s="23" t="s">
        <v>2093</v>
      </c>
      <c r="U233" s="26"/>
    </row>
    <row r="234" s="19" customFormat="1">
      <c r="B234" s="23" t="s">
        <v>2669</v>
      </c>
      <c r="U234" s="26"/>
    </row>
    <row r="235" s="19" customFormat="1">
      <c r="B235" s="23" t="s">
        <v>2211</v>
      </c>
      <c r="U235" s="26"/>
    </row>
    <row r="236" s="19" customFormat="1">
      <c r="B236" s="23" t="s">
        <v>2670</v>
      </c>
      <c r="U236" s="26"/>
    </row>
    <row r="237" s="19" customFormat="1">
      <c r="B237" s="23" t="s">
        <v>2091</v>
      </c>
      <c r="U237" s="26"/>
    </row>
    <row r="238" s="19" customFormat="1">
      <c r="B238" s="23" t="s">
        <v>2101</v>
      </c>
      <c r="U238" s="26"/>
    </row>
    <row r="239" s="19" customFormat="1">
      <c r="B239" s="23" t="s">
        <v>2671</v>
      </c>
      <c r="U239" s="26"/>
    </row>
    <row r="240" s="19" customFormat="1">
      <c r="B240" s="23" t="s">
        <v>2093</v>
      </c>
      <c r="U240" s="26"/>
    </row>
    <row r="241" s="19" customFormat="1">
      <c r="B241" s="23" t="s">
        <v>2672</v>
      </c>
      <c r="U241" s="26"/>
    </row>
    <row r="242" s="19" customFormat="1">
      <c r="B242" s="23" t="s">
        <v>2673</v>
      </c>
      <c r="U242" s="26"/>
    </row>
    <row r="243" s="19" customFormat="1">
      <c r="B243" s="23" t="s">
        <v>2674</v>
      </c>
      <c r="U243" s="26"/>
    </row>
    <row r="244" s="19" customFormat="1">
      <c r="B244" s="23" t="s">
        <v>2675</v>
      </c>
      <c r="U244" s="26"/>
    </row>
    <row r="245" s="19" customFormat="1">
      <c r="B245" s="23" t="s">
        <v>2676</v>
      </c>
      <c r="U245" s="26"/>
    </row>
    <row r="246" s="19" customFormat="1">
      <c r="B246" s="23" t="s">
        <v>2677</v>
      </c>
      <c r="U246" s="26"/>
    </row>
    <row r="247" s="19" customFormat="1">
      <c r="B247" s="23" t="s">
        <v>2189</v>
      </c>
      <c r="U247" s="26"/>
    </row>
    <row r="248" s="19" customFormat="1">
      <c r="B248" s="23" t="s">
        <v>2093</v>
      </c>
      <c r="U248" s="26"/>
    </row>
    <row r="249" s="19" customFormat="1">
      <c r="B249" s="23" t="s">
        <v>2678</v>
      </c>
      <c r="U249" s="26"/>
    </row>
    <row r="250" s="19" customFormat="1">
      <c r="B250" s="23" t="s">
        <v>2673</v>
      </c>
      <c r="U250" s="26"/>
    </row>
    <row r="251" s="19" customFormat="1">
      <c r="B251" s="23" t="s">
        <v>2679</v>
      </c>
      <c r="U251" s="26"/>
    </row>
    <row r="252" s="19" customFormat="1">
      <c r="B252" s="23" t="s">
        <v>2680</v>
      </c>
      <c r="U252" s="26"/>
    </row>
    <row r="253" s="19" customFormat="1">
      <c r="B253" s="23" t="s">
        <v>2681</v>
      </c>
      <c r="U253" s="26"/>
    </row>
    <row r="254" s="19" customFormat="1">
      <c r="B254" s="23" t="s">
        <v>2189</v>
      </c>
      <c r="U254" s="26"/>
    </row>
    <row r="255" s="19" customFormat="1">
      <c r="B255" s="23" t="s">
        <v>2093</v>
      </c>
      <c r="U255" s="26"/>
    </row>
    <row r="256" s="19" customFormat="1">
      <c r="B256" s="23" t="s">
        <v>2678</v>
      </c>
      <c r="U256" s="26"/>
    </row>
    <row r="257" s="19" customFormat="1">
      <c r="B257" s="23" t="s">
        <v>2682</v>
      </c>
      <c r="U257" s="26"/>
    </row>
    <row r="258" s="19" customFormat="1">
      <c r="B258" s="23" t="s">
        <v>2191</v>
      </c>
      <c r="U258" s="26"/>
    </row>
    <row r="259" s="19" customFormat="1">
      <c r="B259" s="23" t="s">
        <v>2673</v>
      </c>
      <c r="U259" s="26"/>
    </row>
    <row r="260" s="19" customFormat="1">
      <c r="B260" s="23" t="s">
        <v>2683</v>
      </c>
      <c r="U260" s="26"/>
    </row>
    <row r="261" s="19" customFormat="1">
      <c r="B261" s="23" t="s">
        <v>2681</v>
      </c>
      <c r="U261" s="26"/>
    </row>
    <row r="262" s="19" customFormat="1">
      <c r="B262" s="23" t="s">
        <v>2091</v>
      </c>
      <c r="U262" s="26"/>
    </row>
    <row r="263" s="19" customFormat="1">
      <c r="B263" s="23" t="s">
        <v>2101</v>
      </c>
      <c r="U263" s="26"/>
    </row>
    <row r="264" s="19" customFormat="1">
      <c r="B264" s="23" t="s">
        <v>2684</v>
      </c>
      <c r="U264" s="26"/>
    </row>
    <row r="265" s="19" customFormat="1">
      <c r="B265" s="23" t="s">
        <v>2093</v>
      </c>
      <c r="U265" s="26"/>
    </row>
    <row r="266" s="19" customFormat="1">
      <c r="B266" s="23" t="s">
        <v>2649</v>
      </c>
      <c r="U266" s="26"/>
    </row>
    <row r="267" s="19" customFormat="1">
      <c r="B267" s="23" t="s">
        <v>2685</v>
      </c>
      <c r="U267" s="26"/>
    </row>
    <row r="268" s="19" customFormat="1">
      <c r="B268" s="23" t="s">
        <v>2686</v>
      </c>
      <c r="U268" s="26"/>
    </row>
    <row r="269" s="19" customFormat="1">
      <c r="B269" s="23" t="s">
        <v>2687</v>
      </c>
      <c r="U269" s="26"/>
    </row>
    <row r="270" s="19" customFormat="1">
      <c r="B270" s="23" t="s">
        <v>2688</v>
      </c>
      <c r="U270" s="26"/>
    </row>
    <row r="271" s="19" customFormat="1">
      <c r="B271" s="23" t="s">
        <v>2689</v>
      </c>
      <c r="U271" s="26"/>
    </row>
    <row r="272" s="19" customFormat="1">
      <c r="B272" s="23" t="s">
        <v>2690</v>
      </c>
      <c r="U272" s="26"/>
    </row>
    <row r="273" s="19" customFormat="1">
      <c r="B273" s="23" t="s">
        <v>2691</v>
      </c>
      <c r="U273" s="26"/>
    </row>
    <row r="274" s="19" customFormat="1">
      <c r="B274" s="23" t="s">
        <v>2154</v>
      </c>
      <c r="U274" s="26"/>
    </row>
    <row r="275" s="19" customFormat="1">
      <c r="B275" s="23" t="s">
        <v>2692</v>
      </c>
      <c r="U275" s="26"/>
    </row>
    <row r="276" s="19" customFormat="1">
      <c r="B276" s="23" t="s">
        <v>2693</v>
      </c>
      <c r="U276" s="26"/>
    </row>
    <row r="277" s="19" customFormat="1">
      <c r="B277" s="23" t="s">
        <v>2189</v>
      </c>
      <c r="U277" s="26"/>
    </row>
    <row r="278" s="19" customFormat="1">
      <c r="B278" s="23" t="s">
        <v>2093</v>
      </c>
      <c r="U278" s="26"/>
    </row>
    <row r="279" s="19" customFormat="1">
      <c r="B279" s="23" t="s">
        <v>2669</v>
      </c>
      <c r="U279" s="26"/>
    </row>
    <row r="280" s="19" customFormat="1">
      <c r="B280" s="23" t="s">
        <v>2211</v>
      </c>
      <c r="U280" s="26"/>
    </row>
    <row r="281" s="19" customFormat="1">
      <c r="B281" s="23" t="s">
        <v>2694</v>
      </c>
      <c r="U281" s="26"/>
    </row>
    <row r="282" s="19" customFormat="1">
      <c r="B282" s="23" t="s">
        <v>2189</v>
      </c>
      <c r="U282" s="26"/>
    </row>
    <row r="283" s="19" customFormat="1">
      <c r="B283" s="23" t="s">
        <v>2093</v>
      </c>
      <c r="U283" s="26"/>
    </row>
    <row r="284" s="19" customFormat="1">
      <c r="B284" s="23" t="s">
        <v>2669</v>
      </c>
      <c r="U284" s="26"/>
    </row>
    <row r="285" s="19" customFormat="1">
      <c r="B285" s="23" t="s">
        <v>2211</v>
      </c>
      <c r="U285" s="26"/>
    </row>
    <row r="286" s="19" customFormat="1">
      <c r="B286" s="23" t="s">
        <v>2694</v>
      </c>
      <c r="U286" s="26"/>
    </row>
    <row r="287" s="19" customFormat="1">
      <c r="B287" s="23" t="s">
        <v>2091</v>
      </c>
      <c r="U287" s="26"/>
    </row>
    <row r="288" s="19" customFormat="1">
      <c r="B288" s="23" t="s">
        <v>2216</v>
      </c>
      <c r="U288" s="26"/>
    </row>
    <row r="289" s="19" customFormat="1">
      <c r="B289" s="23" t="s">
        <v>2330</v>
      </c>
      <c r="U289" s="26"/>
    </row>
    <row r="290" s="19" customFormat="1">
      <c r="B290" s="23" t="s">
        <v>2058</v>
      </c>
      <c r="U290" s="26"/>
    </row>
    <row r="291" s="19" customFormat="1">
      <c r="B291" s="23" t="s">
        <v>2059</v>
      </c>
      <c r="U291" s="26"/>
    </row>
    <row r="292" s="19" customFormat="1">
      <c r="B292" s="23" t="s">
        <v>2060</v>
      </c>
      <c r="U292" s="26"/>
    </row>
    <row r="293" s="19" customFormat="1">
      <c r="B293" s="23" t="s">
        <v>2542</v>
      </c>
      <c r="U293" s="26"/>
    </row>
    <row r="294" s="19" customFormat="1">
      <c r="B294" s="23" t="s">
        <v>2426</v>
      </c>
      <c r="U294" s="26"/>
    </row>
    <row r="295" s="19" customFormat="1">
      <c r="B295" s="23" t="s">
        <v>2066</v>
      </c>
      <c r="U295" s="26"/>
    </row>
    <row r="296" s="19" customFormat="1">
      <c r="B296" s="23" t="s">
        <v>2067</v>
      </c>
      <c r="U296" s="26"/>
    </row>
    <row r="297" s="19" customFormat="1">
      <c r="B297" s="23" t="s">
        <v>2543</v>
      </c>
      <c r="U297" s="26"/>
    </row>
    <row r="298" s="19" customFormat="1">
      <c r="B298" s="23" t="s">
        <v>2544</v>
      </c>
      <c r="U298" s="26"/>
    </row>
    <row r="299" s="19" customFormat="1">
      <c r="B299" s="23" t="s">
        <v>2545</v>
      </c>
      <c r="U299" s="26"/>
    </row>
    <row r="300" s="19" customFormat="1">
      <c r="B300" s="23" t="s">
        <v>2070</v>
      </c>
      <c r="U300" s="26"/>
    </row>
    <row r="301" s="19" customFormat="1">
      <c r="B301" s="23" t="s">
        <v>2486</v>
      </c>
      <c r="U301" s="26"/>
    </row>
    <row r="302" s="19" customFormat="1">
      <c r="B302" s="23" t="s">
        <v>2546</v>
      </c>
      <c r="U302" s="26"/>
    </row>
    <row r="303" s="19" customFormat="1">
      <c r="B303" s="23" t="s">
        <v>2074</v>
      </c>
      <c r="U303" s="26"/>
    </row>
    <row r="304" s="19" customFormat="1">
      <c r="B304" s="23" t="s">
        <v>2487</v>
      </c>
      <c r="U304" s="26"/>
    </row>
    <row r="305" s="19" customFormat="1">
      <c r="B305" s="23" t="s">
        <v>2547</v>
      </c>
      <c r="U305" s="26"/>
    </row>
    <row r="306" s="19" customFormat="1">
      <c r="B306" s="23" t="s">
        <v>2431</v>
      </c>
      <c r="U306" s="26"/>
    </row>
    <row r="307" s="19" customFormat="1">
      <c r="B307" s="23" t="s">
        <v>2432</v>
      </c>
      <c r="U307" s="26"/>
    </row>
    <row r="308" s="19" customFormat="1">
      <c r="B308" s="23" t="s">
        <v>2489</v>
      </c>
      <c r="U308" s="26"/>
    </row>
    <row r="309" s="19" customFormat="1">
      <c r="B309" s="23" t="s">
        <v>2079</v>
      </c>
      <c r="U309" s="26"/>
    </row>
    <row r="310" s="19" customFormat="1">
      <c r="B310" s="23" t="s">
        <v>2490</v>
      </c>
      <c r="U310" s="26"/>
    </row>
    <row r="311" s="19" customFormat="1">
      <c r="B311" s="23" t="s">
        <v>2091</v>
      </c>
      <c r="U311" s="26"/>
    </row>
    <row r="312" s="19" customFormat="1">
      <c r="B312" s="23" t="s">
        <v>2066</v>
      </c>
      <c r="U312" s="26"/>
    </row>
    <row r="313" s="19" customFormat="1">
      <c r="B313" s="23" t="s">
        <v>2491</v>
      </c>
      <c r="U313" s="26"/>
    </row>
    <row r="314" s="19" customFormat="1">
      <c r="B314" s="23" t="s">
        <v>2093</v>
      </c>
      <c r="U314" s="26"/>
    </row>
    <row r="315" s="19" customFormat="1">
      <c r="B315" s="23" t="s">
        <v>2548</v>
      </c>
      <c r="U315" s="26"/>
    </row>
    <row r="316" s="19" customFormat="1">
      <c r="B316" s="23" t="s">
        <v>2493</v>
      </c>
      <c r="U316" s="26"/>
    </row>
    <row r="317" s="19" customFormat="1">
      <c r="B317" s="23" t="s">
        <v>2549</v>
      </c>
      <c r="U317" s="26"/>
    </row>
    <row r="318" s="19" customFormat="1">
      <c r="B318" s="23" t="s">
        <v>2496</v>
      </c>
      <c r="U318" s="26"/>
    </row>
    <row r="319" s="19" customFormat="1">
      <c r="B319" s="23" t="s">
        <v>2497</v>
      </c>
      <c r="U319" s="26"/>
    </row>
    <row r="320" s="19" customFormat="1">
      <c r="B320" s="23" t="s">
        <v>2498</v>
      </c>
      <c r="U320" s="26"/>
    </row>
    <row r="321" s="19" customFormat="1">
      <c r="B321" s="23" t="s">
        <v>2091</v>
      </c>
      <c r="U321" s="26"/>
    </row>
    <row r="322" s="19" customFormat="1">
      <c r="B322" s="23" t="s">
        <v>2101</v>
      </c>
      <c r="U322" s="26"/>
    </row>
    <row r="323" s="19" customFormat="1">
      <c r="B323" s="23" t="s">
        <v>2092</v>
      </c>
      <c r="U323" s="26"/>
    </row>
    <row r="324" s="19" customFormat="1">
      <c r="B324" s="23" t="s">
        <v>2093</v>
      </c>
      <c r="U324" s="26"/>
    </row>
    <row r="325" s="19" customFormat="1">
      <c r="B325" s="23" t="s">
        <v>2550</v>
      </c>
      <c r="U325" s="26"/>
    </row>
    <row r="326" s="19" customFormat="1">
      <c r="B326" s="23" t="s">
        <v>2091</v>
      </c>
      <c r="U326" s="26"/>
    </row>
    <row r="327" s="19" customFormat="1">
      <c r="B327" s="23" t="s">
        <v>2101</v>
      </c>
      <c r="U327" s="26"/>
    </row>
    <row r="328" s="19" customFormat="1">
      <c r="B328" s="23" t="s">
        <v>2102</v>
      </c>
      <c r="U328" s="26"/>
    </row>
    <row r="329" s="19" customFormat="1">
      <c r="B329" s="23" t="s">
        <v>2103</v>
      </c>
      <c r="U329" s="26"/>
    </row>
    <row r="330" s="19" customFormat="1">
      <c r="B330" s="23" t="s">
        <v>2104</v>
      </c>
      <c r="U330" s="26"/>
    </row>
    <row r="331" s="19" customFormat="1">
      <c r="B331" s="23" t="s">
        <v>2105</v>
      </c>
      <c r="U331" s="26"/>
    </row>
    <row r="332" s="19" customFormat="1">
      <c r="B332" s="23" t="s">
        <v>2106</v>
      </c>
      <c r="U332" s="26"/>
    </row>
    <row r="333" s="19" customFormat="1">
      <c r="B333" s="23" t="s">
        <v>2107</v>
      </c>
      <c r="U333" s="26"/>
    </row>
    <row r="334" s="19" customFormat="1">
      <c r="B334" s="23" t="s">
        <v>2108</v>
      </c>
      <c r="U334" s="26"/>
    </row>
    <row r="335" s="19" customFormat="1">
      <c r="B335" s="23" t="s">
        <v>2500</v>
      </c>
      <c r="U335" s="26"/>
    </row>
    <row r="336" s="19" customFormat="1">
      <c r="B336" s="23" t="s">
        <v>2501</v>
      </c>
      <c r="U336" s="26"/>
    </row>
    <row r="337" s="19" customFormat="1">
      <c r="B337" s="23" t="s">
        <v>2350</v>
      </c>
      <c r="U337" s="26"/>
    </row>
    <row r="338" s="19" customFormat="1">
      <c r="B338" s="23" t="s">
        <v>2551</v>
      </c>
      <c r="U338" s="26"/>
    </row>
    <row r="339" s="19" customFormat="1">
      <c r="B339" s="23" t="s">
        <v>2113</v>
      </c>
      <c r="U339" s="26"/>
    </row>
    <row r="340" s="19" customFormat="1">
      <c r="B340" s="23" t="s">
        <v>2114</v>
      </c>
      <c r="U340" s="26"/>
    </row>
    <row r="341" s="19" customFormat="1">
      <c r="B341" s="23" t="s">
        <v>2503</v>
      </c>
      <c r="U341" s="26"/>
    </row>
    <row r="342" s="19" customFormat="1">
      <c r="B342" s="23" t="s">
        <v>2552</v>
      </c>
      <c r="U342" s="26"/>
    </row>
    <row r="343" s="19" customFormat="1">
      <c r="B343" s="23" t="s">
        <v>2553</v>
      </c>
      <c r="U343" s="26"/>
    </row>
    <row r="344" s="19" customFormat="1">
      <c r="B344" s="23" t="s">
        <v>2554</v>
      </c>
      <c r="U344" s="26"/>
    </row>
    <row r="345" s="19" customFormat="1">
      <c r="B345" s="23" t="s">
        <v>2555</v>
      </c>
      <c r="U345" s="26"/>
    </row>
    <row r="346" s="19" customFormat="1">
      <c r="B346" s="23" t="s">
        <v>2556</v>
      </c>
      <c r="U346" s="26"/>
    </row>
    <row r="347" s="19" customFormat="1">
      <c r="B347" s="23" t="s">
        <v>2557</v>
      </c>
      <c r="U347" s="26"/>
    </row>
    <row r="348" s="19" customFormat="1">
      <c r="B348" s="23" t="s">
        <v>2558</v>
      </c>
      <c r="U348" s="26"/>
    </row>
    <row r="349" s="19" customFormat="1">
      <c r="B349" s="23" t="s">
        <v>2559</v>
      </c>
      <c r="U349" s="26"/>
    </row>
    <row r="350" s="19" customFormat="1">
      <c r="B350" s="23" t="s">
        <v>2560</v>
      </c>
      <c r="U350" s="26"/>
    </row>
    <row r="351" s="19" customFormat="1">
      <c r="B351" s="23" t="s">
        <v>2561</v>
      </c>
      <c r="U351" s="26"/>
    </row>
    <row r="352" s="19" customFormat="1">
      <c r="B352" s="23" t="s">
        <v>2361</v>
      </c>
      <c r="U352" s="26"/>
    </row>
    <row r="353" s="19" customFormat="1">
      <c r="B353" s="23" t="s">
        <v>2066</v>
      </c>
      <c r="U353" s="26"/>
    </row>
    <row r="354" s="19" customFormat="1">
      <c r="B354" s="23" t="s">
        <v>2513</v>
      </c>
      <c r="U354" s="26"/>
    </row>
    <row r="355" s="19" customFormat="1">
      <c r="B355" s="23" t="s">
        <v>2562</v>
      </c>
      <c r="U355" s="26"/>
    </row>
    <row r="356" s="19" customFormat="1">
      <c r="B356" s="23" t="s">
        <v>2515</v>
      </c>
      <c r="U356" s="26"/>
    </row>
    <row r="357" s="19" customFormat="1">
      <c r="B357" s="23" t="s">
        <v>2516</v>
      </c>
      <c r="U357" s="26"/>
    </row>
    <row r="358" s="19" customFormat="1">
      <c r="B358" s="23" t="s">
        <v>2563</v>
      </c>
      <c r="U358" s="26"/>
    </row>
    <row r="359" s="19" customFormat="1">
      <c r="B359" s="23" t="s">
        <v>2564</v>
      </c>
      <c r="U359" s="26"/>
    </row>
    <row r="360" s="19" customFormat="1">
      <c r="B360" s="23" t="s">
        <v>2565</v>
      </c>
      <c r="U360" s="26"/>
    </row>
    <row r="361" s="19" customFormat="1">
      <c r="B361" s="23" t="s">
        <v>2566</v>
      </c>
      <c r="U361" s="26"/>
    </row>
    <row r="362" s="19" customFormat="1">
      <c r="B362" s="23" t="s">
        <v>2567</v>
      </c>
      <c r="U362" s="26"/>
    </row>
    <row r="363" s="19" customFormat="1">
      <c r="B363" s="23" t="s">
        <v>2568</v>
      </c>
      <c r="U363" s="26"/>
    </row>
    <row r="364" s="19" customFormat="1">
      <c r="B364" s="23" t="s">
        <v>2523</v>
      </c>
      <c r="U364" s="26"/>
    </row>
    <row r="365" s="19" customFormat="1">
      <c r="B365" s="23" t="s">
        <v>2569</v>
      </c>
      <c r="U365" s="26"/>
    </row>
    <row r="366" s="19" customFormat="1">
      <c r="B366" s="23" t="s">
        <v>2570</v>
      </c>
      <c r="U366" s="26"/>
    </row>
    <row r="367" s="19" customFormat="1">
      <c r="B367" s="23" t="s">
        <v>2571</v>
      </c>
      <c r="U367" s="26"/>
    </row>
    <row r="368" s="19" customFormat="1">
      <c r="B368" s="23" t="s">
        <v>2572</v>
      </c>
      <c r="U368" s="26"/>
    </row>
    <row r="369" s="19" customFormat="1">
      <c r="B369" s="23" t="s">
        <v>2573</v>
      </c>
      <c r="U369" s="26"/>
    </row>
    <row r="370" s="19" customFormat="1">
      <c r="B370" s="23" t="s">
        <v>2555</v>
      </c>
      <c r="U370" s="26"/>
    </row>
    <row r="371" s="19" customFormat="1">
      <c r="B371" s="23" t="s">
        <v>2574</v>
      </c>
      <c r="U371" s="26"/>
    </row>
    <row r="372" s="19" customFormat="1">
      <c r="B372" s="23" t="s">
        <v>2530</v>
      </c>
      <c r="U372" s="26"/>
    </row>
    <row r="373" s="19" customFormat="1">
      <c r="B373" s="23" t="s">
        <v>2531</v>
      </c>
      <c r="U373" s="26"/>
    </row>
    <row r="374" s="19" customFormat="1">
      <c r="B374" s="23" t="s">
        <v>2532</v>
      </c>
      <c r="U374" s="26"/>
    </row>
    <row r="375" s="19" customFormat="1">
      <c r="B375" s="23" t="s">
        <v>2575</v>
      </c>
      <c r="U375" s="26"/>
    </row>
    <row r="376" s="19" customFormat="1">
      <c r="B376" s="23" t="s">
        <v>2066</v>
      </c>
      <c r="U376" s="26"/>
    </row>
    <row r="377" s="19" customFormat="1">
      <c r="B377" s="23" t="s">
        <v>2170</v>
      </c>
      <c r="U377" s="26"/>
    </row>
    <row r="378" s="19" customFormat="1">
      <c r="B378" s="23" t="s">
        <v>2093</v>
      </c>
      <c r="U378" s="26"/>
    </row>
    <row r="379" s="19" customFormat="1">
      <c r="B379" s="23" t="s">
        <v>2171</v>
      </c>
      <c r="U379" s="26"/>
    </row>
    <row r="380" s="19" customFormat="1">
      <c r="B380" s="23" t="s">
        <v>2576</v>
      </c>
      <c r="U380" s="26"/>
    </row>
    <row r="381" s="19" customFormat="1">
      <c r="B381" s="23" t="s">
        <v>2091</v>
      </c>
      <c r="U381" s="26"/>
    </row>
    <row r="382" s="19" customFormat="1">
      <c r="B382" s="23" t="s">
        <v>2101</v>
      </c>
      <c r="U382" s="26"/>
    </row>
    <row r="383" s="19" customFormat="1">
      <c r="B383" s="23" t="s">
        <v>2173</v>
      </c>
      <c r="U383" s="26"/>
    </row>
    <row r="384" s="19" customFormat="1">
      <c r="B384" s="23" t="s">
        <v>2093</v>
      </c>
      <c r="U384" s="26"/>
    </row>
    <row r="385" s="19" customFormat="1">
      <c r="B385" s="23" t="s">
        <v>2577</v>
      </c>
      <c r="U385" s="26"/>
    </row>
    <row r="386" s="19" customFormat="1">
      <c r="B386" s="23" t="s">
        <v>2191</v>
      </c>
      <c r="U386" s="26"/>
    </row>
    <row r="387" s="19" customFormat="1">
      <c r="B387" s="23" t="s">
        <v>2176</v>
      </c>
      <c r="U387" s="26"/>
    </row>
    <row r="388" s="19" customFormat="1">
      <c r="B388" s="23" t="s">
        <v>2177</v>
      </c>
      <c r="U388" s="26"/>
    </row>
    <row r="389" s="19" customFormat="1">
      <c r="B389" s="23" t="s">
        <v>2294</v>
      </c>
      <c r="U389" s="26"/>
    </row>
    <row r="390" s="19" customFormat="1">
      <c r="B390" s="23" t="s">
        <v>2295</v>
      </c>
      <c r="U390" s="26"/>
    </row>
    <row r="391" s="19" customFormat="1">
      <c r="B391" s="23" t="s">
        <v>2180</v>
      </c>
      <c r="U391" s="26"/>
    </row>
    <row r="392" s="19" customFormat="1">
      <c r="B392" s="23" t="s">
        <v>2296</v>
      </c>
      <c r="U392" s="26"/>
    </row>
    <row r="393" s="19" customFormat="1">
      <c r="B393" s="23" t="s">
        <v>2399</v>
      </c>
      <c r="U393" s="26"/>
    </row>
    <row r="394" s="19" customFormat="1">
      <c r="B394" s="23" t="s">
        <v>2183</v>
      </c>
      <c r="U394" s="26"/>
    </row>
    <row r="395" s="19" customFormat="1">
      <c r="B395" s="23" t="s">
        <v>2310</v>
      </c>
      <c r="U395" s="26"/>
    </row>
    <row r="396" s="19" customFormat="1">
      <c r="B396" s="23" t="s">
        <v>2299</v>
      </c>
      <c r="U396" s="26"/>
    </row>
    <row r="397" s="19" customFormat="1">
      <c r="B397" s="23" t="s">
        <v>2300</v>
      </c>
      <c r="U397" s="26"/>
    </row>
    <row r="398" s="19" customFormat="1">
      <c r="B398" s="23" t="s">
        <v>2187</v>
      </c>
      <c r="U398" s="26"/>
    </row>
    <row r="399" s="19" customFormat="1">
      <c r="B399" s="23" t="s">
        <v>2304</v>
      </c>
      <c r="U399" s="26"/>
    </row>
    <row r="400" s="19" customFormat="1">
      <c r="B400" s="23" t="s">
        <v>2189</v>
      </c>
      <c r="U400" s="26"/>
    </row>
    <row r="401" s="19" customFormat="1">
      <c r="B401" s="23" t="s">
        <v>2093</v>
      </c>
      <c r="U401" s="26"/>
    </row>
    <row r="402" s="19" customFormat="1">
      <c r="B402" s="23" t="s">
        <v>2577</v>
      </c>
      <c r="U402" s="26"/>
    </row>
    <row r="403" s="19" customFormat="1">
      <c r="B403" s="23" t="s">
        <v>2211</v>
      </c>
      <c r="U403" s="26"/>
    </row>
    <row r="404" s="19" customFormat="1">
      <c r="B404" s="23" t="s">
        <v>2176</v>
      </c>
      <c r="U404" s="26"/>
    </row>
    <row r="405" s="19" customFormat="1">
      <c r="B405" s="23" t="s">
        <v>2177</v>
      </c>
      <c r="U405" s="26"/>
    </row>
    <row r="406" s="19" customFormat="1">
      <c r="B406" s="23" t="s">
        <v>2178</v>
      </c>
      <c r="U406" s="26"/>
    </row>
    <row r="407" s="19" customFormat="1">
      <c r="B407" s="23" t="s">
        <v>2536</v>
      </c>
      <c r="U407" s="26"/>
    </row>
    <row r="408" s="19" customFormat="1">
      <c r="B408" s="23" t="s">
        <v>2180</v>
      </c>
      <c r="U408" s="26"/>
    </row>
    <row r="409" s="19" customFormat="1">
      <c r="B409" s="23" t="s">
        <v>2296</v>
      </c>
      <c r="U409" s="26"/>
    </row>
    <row r="410" s="19" customFormat="1">
      <c r="B410" s="23" t="s">
        <v>2399</v>
      </c>
      <c r="U410" s="26"/>
    </row>
    <row r="411" s="19" customFormat="1">
      <c r="B411" s="23" t="s">
        <v>2298</v>
      </c>
      <c r="U411" s="26"/>
    </row>
    <row r="412" s="19" customFormat="1">
      <c r="B412" s="23" t="s">
        <v>2184</v>
      </c>
      <c r="U412" s="26"/>
    </row>
    <row r="413" s="19" customFormat="1">
      <c r="B413" s="23" t="s">
        <v>2299</v>
      </c>
      <c r="U413" s="26"/>
    </row>
    <row r="414" s="19" customFormat="1">
      <c r="B414" s="23" t="s">
        <v>2300</v>
      </c>
      <c r="U414" s="26"/>
    </row>
    <row r="415" s="19" customFormat="1">
      <c r="B415" s="23" t="s">
        <v>2305</v>
      </c>
      <c r="U415" s="26"/>
    </row>
    <row r="416" s="19" customFormat="1">
      <c r="B416" s="23" t="s">
        <v>2304</v>
      </c>
      <c r="U416" s="26"/>
    </row>
    <row r="417" s="19" customFormat="1">
      <c r="B417" s="23" t="s">
        <v>2189</v>
      </c>
      <c r="U417" s="26"/>
    </row>
    <row r="418" s="19" customFormat="1">
      <c r="B418" s="23" t="s">
        <v>2093</v>
      </c>
      <c r="U418" s="26"/>
    </row>
    <row r="419" s="19" customFormat="1">
      <c r="B419" s="23" t="s">
        <v>2577</v>
      </c>
      <c r="U419" s="26"/>
    </row>
    <row r="420" s="19" customFormat="1">
      <c r="B420" s="23" t="s">
        <v>2175</v>
      </c>
      <c r="U420" s="26"/>
    </row>
    <row r="421" s="19" customFormat="1">
      <c r="B421" s="23" t="s">
        <v>2176</v>
      </c>
      <c r="U421" s="26"/>
    </row>
    <row r="422" s="19" customFormat="1">
      <c r="B422" s="23" t="s">
        <v>2177</v>
      </c>
      <c r="U422" s="26"/>
    </row>
    <row r="423" s="19" customFormat="1">
      <c r="B423" s="23" t="s">
        <v>2178</v>
      </c>
      <c r="U423" s="26"/>
    </row>
    <row r="424" s="19" customFormat="1">
      <c r="B424" s="23" t="s">
        <v>2295</v>
      </c>
      <c r="U424" s="26"/>
    </row>
    <row r="425" s="19" customFormat="1">
      <c r="B425" s="23" t="s">
        <v>2180</v>
      </c>
      <c r="U425" s="26"/>
    </row>
    <row r="426" s="19" customFormat="1">
      <c r="B426" s="23" t="s">
        <v>2296</v>
      </c>
      <c r="U426" s="26"/>
    </row>
    <row r="427" s="19" customFormat="1">
      <c r="B427" s="23" t="s">
        <v>2297</v>
      </c>
      <c r="U427" s="26"/>
    </row>
    <row r="428" s="19" customFormat="1">
      <c r="B428" s="23" t="s">
        <v>2183</v>
      </c>
      <c r="U428" s="26"/>
    </row>
    <row r="429" s="19" customFormat="1">
      <c r="B429" s="23" t="s">
        <v>2310</v>
      </c>
      <c r="U429" s="26"/>
    </row>
    <row r="430" s="19" customFormat="1">
      <c r="B430" s="23" t="s">
        <v>2299</v>
      </c>
      <c r="U430" s="26"/>
    </row>
    <row r="431" s="19" customFormat="1">
      <c r="B431" s="23" t="s">
        <v>2300</v>
      </c>
      <c r="U431" s="26"/>
    </row>
    <row r="432" s="19" customFormat="1">
      <c r="B432" s="23" t="s">
        <v>2187</v>
      </c>
      <c r="U432" s="26"/>
    </row>
    <row r="433" s="19" customFormat="1">
      <c r="B433" s="23" t="s">
        <v>2188</v>
      </c>
      <c r="U433" s="26"/>
    </row>
    <row r="434" s="19" customFormat="1">
      <c r="B434" s="23" t="s">
        <v>2189</v>
      </c>
      <c r="U434" s="26"/>
    </row>
    <row r="435" s="19" customFormat="1">
      <c r="B435" s="23" t="s">
        <v>2093</v>
      </c>
      <c r="U435" s="26"/>
    </row>
    <row r="436" s="19" customFormat="1">
      <c r="B436" s="23" t="s">
        <v>2578</v>
      </c>
      <c r="U436" s="26"/>
    </row>
    <row r="437" s="19" customFormat="1">
      <c r="B437" s="23" t="s">
        <v>2191</v>
      </c>
      <c r="U437" s="26"/>
    </row>
    <row r="438" s="19" customFormat="1">
      <c r="B438" s="23" t="s">
        <v>2176</v>
      </c>
      <c r="U438" s="26"/>
    </row>
    <row r="439" s="19" customFormat="1">
      <c r="B439" s="23" t="s">
        <v>2177</v>
      </c>
      <c r="U439" s="26"/>
    </row>
    <row r="440" s="19" customFormat="1">
      <c r="B440" s="23" t="s">
        <v>2178</v>
      </c>
      <c r="U440" s="26"/>
    </row>
    <row r="441" s="19" customFormat="1">
      <c r="B441" s="23" t="s">
        <v>2295</v>
      </c>
      <c r="U441" s="26"/>
    </row>
    <row r="442" s="19" customFormat="1">
      <c r="B442" s="23" t="s">
        <v>2180</v>
      </c>
      <c r="U442" s="26"/>
    </row>
    <row r="443" s="19" customFormat="1">
      <c r="B443" s="23" t="s">
        <v>2296</v>
      </c>
      <c r="U443" s="26"/>
    </row>
    <row r="444" s="19" customFormat="1">
      <c r="B444" s="23" t="s">
        <v>2297</v>
      </c>
      <c r="U444" s="26"/>
    </row>
    <row r="445" s="19" customFormat="1">
      <c r="B445" s="23" t="s">
        <v>2183</v>
      </c>
      <c r="U445" s="26"/>
    </row>
    <row r="446" s="19" customFormat="1">
      <c r="B446" s="23" t="s">
        <v>2310</v>
      </c>
      <c r="U446" s="26"/>
    </row>
    <row r="447" s="19" customFormat="1">
      <c r="B447" s="23" t="s">
        <v>2299</v>
      </c>
      <c r="U447" s="26"/>
    </row>
    <row r="448" s="19" customFormat="1">
      <c r="B448" s="23" t="s">
        <v>2300</v>
      </c>
      <c r="U448" s="26"/>
    </row>
    <row r="449" s="19" customFormat="1">
      <c r="B449" s="23" t="s">
        <v>2305</v>
      </c>
      <c r="U449" s="26"/>
    </row>
    <row r="450" s="19" customFormat="1">
      <c r="B450" s="23" t="s">
        <v>2304</v>
      </c>
      <c r="U450" s="26"/>
    </row>
    <row r="451" s="19" customFormat="1">
      <c r="B451" s="23" t="s">
        <v>2091</v>
      </c>
      <c r="U451" s="26"/>
    </row>
    <row r="452" s="19" customFormat="1">
      <c r="B452" s="23" t="s">
        <v>2101</v>
      </c>
      <c r="U452" s="26"/>
    </row>
    <row r="453" s="19" customFormat="1">
      <c r="B453" s="23" t="s">
        <v>2203</v>
      </c>
      <c r="U453" s="26"/>
    </row>
    <row r="454" s="19" customFormat="1">
      <c r="B454" s="23" t="s">
        <v>2093</v>
      </c>
      <c r="U454" s="26"/>
    </row>
    <row r="455" s="19" customFormat="1">
      <c r="B455" s="23" t="s">
        <v>2579</v>
      </c>
      <c r="U455" s="26"/>
    </row>
    <row r="456" s="19" customFormat="1">
      <c r="B456" s="23" t="s">
        <v>2580</v>
      </c>
      <c r="U456" s="26"/>
    </row>
    <row r="457" s="19" customFormat="1">
      <c r="B457" s="23" t="s">
        <v>2412</v>
      </c>
      <c r="U457" s="26"/>
    </row>
    <row r="458" s="19" customFormat="1">
      <c r="B458" s="23" t="s">
        <v>2189</v>
      </c>
      <c r="U458" s="26"/>
    </row>
    <row r="459" s="19" customFormat="1">
      <c r="B459" s="23" t="s">
        <v>2093</v>
      </c>
      <c r="U459" s="26"/>
    </row>
    <row r="460" s="19" customFormat="1">
      <c r="B460" s="23" t="s">
        <v>2579</v>
      </c>
      <c r="U460" s="26"/>
    </row>
    <row r="461" s="19" customFormat="1">
      <c r="B461" s="23" t="s">
        <v>2581</v>
      </c>
      <c r="U461" s="26"/>
    </row>
    <row r="462" s="19" customFormat="1">
      <c r="B462" s="23" t="s">
        <v>2322</v>
      </c>
      <c r="U462" s="26"/>
    </row>
    <row r="463" s="19" customFormat="1">
      <c r="B463" s="23" t="s">
        <v>2091</v>
      </c>
      <c r="U463" s="26"/>
    </row>
    <row r="464" s="19" customFormat="1">
      <c r="B464" s="23" t="s">
        <v>2101</v>
      </c>
      <c r="U464" s="26"/>
    </row>
    <row r="465" s="19" customFormat="1">
      <c r="B465" s="23" t="s">
        <v>2207</v>
      </c>
      <c r="U465" s="26"/>
    </row>
    <row r="466" s="19" customFormat="1">
      <c r="B466" s="23" t="s">
        <v>2093</v>
      </c>
      <c r="U466" s="26"/>
    </row>
    <row r="467" s="19" customFormat="1">
      <c r="B467" s="23" t="s">
        <v>2208</v>
      </c>
      <c r="U467" s="26"/>
    </row>
    <row r="468" s="19" customFormat="1">
      <c r="B468" s="23" t="s">
        <v>2541</v>
      </c>
      <c r="U468" s="26"/>
    </row>
    <row r="469" s="19" customFormat="1">
      <c r="B469" s="23" t="s">
        <v>2091</v>
      </c>
      <c r="U469" s="26"/>
    </row>
    <row r="470" s="19" customFormat="1">
      <c r="B470" s="23" t="s">
        <v>2216</v>
      </c>
      <c r="U470" s="26"/>
    </row>
    <row r="471" s="19" customFormat="1">
      <c r="B471" s="23" t="s">
        <v>2217</v>
      </c>
      <c r="U471" s="26"/>
    </row>
    <row r="472" s="19" customFormat="1">
      <c r="B472" s="23" t="s">
        <v>2218</v>
      </c>
      <c r="U472" s="26"/>
    </row>
    <row r="473" s="19" customFormat="1">
      <c r="B473" s="24" t="s">
        <v>2219</v>
      </c>
      <c r="C473" s="21"/>
      <c r="D473" s="21"/>
      <c r="E473" s="21"/>
      <c r="F473" s="21"/>
      <c r="G473" s="21"/>
      <c r="H473" s="21"/>
      <c r="I473" s="21"/>
      <c r="J473" s="21"/>
      <c r="K473" s="21"/>
      <c r="L473" s="21"/>
      <c r="M473" s="21"/>
      <c r="N473" s="21"/>
      <c r="O473" s="21"/>
      <c r="P473" s="21"/>
      <c r="Q473" s="21"/>
      <c r="R473" s="21"/>
      <c r="S473" s="21"/>
      <c r="T473" s="21"/>
      <c r="U473" s="27"/>
    </row>
    <row r="474"/>
  </sheetData>
  <mergeCells>
    <mergeCell ref="A1:AD1"/>
    <mergeCell ref="B5:U5"/>
    <mergeCell ref="B6:U6"/>
    <mergeCell ref="B7:U7"/>
    <mergeCell ref="B8:U8"/>
    <mergeCell ref="B9:U9"/>
    <mergeCell ref="B10:U10"/>
    <mergeCell ref="B11:U11"/>
    <mergeCell ref="B12:U12"/>
    <mergeCell ref="B13:U13"/>
    <mergeCell ref="B14:U14"/>
    <mergeCell ref="B15:U15"/>
    <mergeCell ref="B16:U16"/>
    <mergeCell ref="B17:U17"/>
    <mergeCell ref="B18:U18"/>
    <mergeCell ref="B19:U19"/>
    <mergeCell ref="B20:U20"/>
    <mergeCell ref="B21:U21"/>
    <mergeCell ref="B22:U22"/>
    <mergeCell ref="B23:U23"/>
    <mergeCell ref="B24:U24"/>
    <mergeCell ref="B25:U25"/>
    <mergeCell ref="B26:U26"/>
    <mergeCell ref="B27:U27"/>
    <mergeCell ref="B28:U28"/>
    <mergeCell ref="B29:U29"/>
    <mergeCell ref="B30:U30"/>
    <mergeCell ref="B31:U31"/>
    <mergeCell ref="B32:U32"/>
    <mergeCell ref="B33:U33"/>
    <mergeCell ref="B34:U34"/>
    <mergeCell ref="B35:U35"/>
    <mergeCell ref="B36:U36"/>
    <mergeCell ref="B37:U37"/>
    <mergeCell ref="B38:U38"/>
    <mergeCell ref="B39:U39"/>
    <mergeCell ref="B40:U40"/>
    <mergeCell ref="B41:U41"/>
    <mergeCell ref="B42:U42"/>
    <mergeCell ref="B43:U43"/>
    <mergeCell ref="B44:U44"/>
    <mergeCell ref="B45:U45"/>
    <mergeCell ref="B46:U46"/>
    <mergeCell ref="B47:U47"/>
    <mergeCell ref="B48:U48"/>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U68"/>
    <mergeCell ref="B69:U69"/>
    <mergeCell ref="B70:U70"/>
    <mergeCell ref="B71:U71"/>
    <mergeCell ref="B72:U72"/>
    <mergeCell ref="B73:U73"/>
    <mergeCell ref="B74:U74"/>
    <mergeCell ref="B75:U75"/>
    <mergeCell ref="B76:U76"/>
    <mergeCell ref="B77:U77"/>
    <mergeCell ref="B78:U78"/>
    <mergeCell ref="B79:U79"/>
    <mergeCell ref="B80:U80"/>
    <mergeCell ref="B81:U81"/>
    <mergeCell ref="B82:U82"/>
    <mergeCell ref="B83:U83"/>
    <mergeCell ref="B84:U84"/>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2:U122"/>
    <mergeCell ref="B123:U123"/>
    <mergeCell ref="B124:U124"/>
    <mergeCell ref="B125:U125"/>
    <mergeCell ref="B126:U126"/>
    <mergeCell ref="B127:U127"/>
    <mergeCell ref="B128:U128"/>
    <mergeCell ref="B129:U129"/>
    <mergeCell ref="B130:U130"/>
    <mergeCell ref="B131:U131"/>
    <mergeCell ref="B132:U132"/>
    <mergeCell ref="B133:U133"/>
    <mergeCell ref="B134:U134"/>
    <mergeCell ref="B135:U135"/>
    <mergeCell ref="B136:U136"/>
    <mergeCell ref="B137:U137"/>
    <mergeCell ref="B138:U138"/>
    <mergeCell ref="B139:U139"/>
    <mergeCell ref="B140:U140"/>
    <mergeCell ref="B141:U141"/>
    <mergeCell ref="B142:U142"/>
    <mergeCell ref="B143:U143"/>
    <mergeCell ref="B144:U144"/>
    <mergeCell ref="B145:U145"/>
    <mergeCell ref="B146:U146"/>
    <mergeCell ref="B147:U147"/>
    <mergeCell ref="B148:U148"/>
    <mergeCell ref="B149:U149"/>
    <mergeCell ref="B150:U150"/>
    <mergeCell ref="B151:U151"/>
    <mergeCell ref="B152:U152"/>
    <mergeCell ref="B153:U153"/>
    <mergeCell ref="B154:U154"/>
    <mergeCell ref="B155:U155"/>
    <mergeCell ref="B156:U156"/>
    <mergeCell ref="B157:U157"/>
    <mergeCell ref="B158:U158"/>
    <mergeCell ref="B159:U159"/>
    <mergeCell ref="B160:U160"/>
    <mergeCell ref="B161:U161"/>
    <mergeCell ref="B162:U162"/>
    <mergeCell ref="B163:U163"/>
    <mergeCell ref="B164:U164"/>
    <mergeCell ref="B165:U165"/>
    <mergeCell ref="B166:U166"/>
    <mergeCell ref="B167:U167"/>
    <mergeCell ref="B168:U168"/>
    <mergeCell ref="B169:U169"/>
    <mergeCell ref="B170:U170"/>
    <mergeCell ref="B171:U171"/>
    <mergeCell ref="B172:U172"/>
    <mergeCell ref="B173:U173"/>
    <mergeCell ref="B174:U174"/>
    <mergeCell ref="B175:U175"/>
    <mergeCell ref="B176:U176"/>
    <mergeCell ref="B177:U177"/>
    <mergeCell ref="B178:U178"/>
    <mergeCell ref="B179:U179"/>
    <mergeCell ref="B180:U180"/>
    <mergeCell ref="B181:U181"/>
    <mergeCell ref="B182:U182"/>
    <mergeCell ref="B183:U183"/>
    <mergeCell ref="B184:U184"/>
    <mergeCell ref="B185:U185"/>
    <mergeCell ref="B186:U186"/>
    <mergeCell ref="B187:U187"/>
    <mergeCell ref="B188:U188"/>
    <mergeCell ref="B189:U189"/>
    <mergeCell ref="B190:U190"/>
    <mergeCell ref="B191:U191"/>
    <mergeCell ref="B192:U192"/>
    <mergeCell ref="B193:U193"/>
    <mergeCell ref="B194:U194"/>
    <mergeCell ref="B195:U195"/>
    <mergeCell ref="B196:U196"/>
    <mergeCell ref="B197:U197"/>
    <mergeCell ref="B198:U198"/>
    <mergeCell ref="B199:U199"/>
    <mergeCell ref="B200:U200"/>
    <mergeCell ref="B201:U201"/>
    <mergeCell ref="B202:U202"/>
    <mergeCell ref="B203:U203"/>
    <mergeCell ref="B204:U204"/>
    <mergeCell ref="B205:U205"/>
    <mergeCell ref="B206:U206"/>
    <mergeCell ref="B207:U207"/>
    <mergeCell ref="B208:U208"/>
    <mergeCell ref="B209:U209"/>
    <mergeCell ref="B210:U210"/>
    <mergeCell ref="B211:U211"/>
    <mergeCell ref="B212:U212"/>
    <mergeCell ref="B213:U213"/>
    <mergeCell ref="B214:U214"/>
    <mergeCell ref="B215:U215"/>
    <mergeCell ref="B216:U216"/>
    <mergeCell ref="B217:U217"/>
    <mergeCell ref="B218:U218"/>
    <mergeCell ref="B219:U219"/>
    <mergeCell ref="B220:U220"/>
    <mergeCell ref="B221:U221"/>
    <mergeCell ref="B222:U222"/>
    <mergeCell ref="B223:U223"/>
    <mergeCell ref="B224:U224"/>
    <mergeCell ref="B225:U225"/>
    <mergeCell ref="B226:U226"/>
    <mergeCell ref="B227:U227"/>
    <mergeCell ref="B228:U228"/>
    <mergeCell ref="B229:U229"/>
    <mergeCell ref="B230:U230"/>
    <mergeCell ref="B231:U231"/>
    <mergeCell ref="B232:U232"/>
    <mergeCell ref="B233:U233"/>
    <mergeCell ref="B234:U234"/>
    <mergeCell ref="B235:U235"/>
    <mergeCell ref="B236:U236"/>
    <mergeCell ref="B237:U237"/>
    <mergeCell ref="B238:U238"/>
    <mergeCell ref="B239:U239"/>
    <mergeCell ref="B240:U240"/>
    <mergeCell ref="B241:U241"/>
    <mergeCell ref="B242:U242"/>
    <mergeCell ref="B243:U243"/>
    <mergeCell ref="B244:U244"/>
    <mergeCell ref="B245:U245"/>
    <mergeCell ref="B246:U246"/>
    <mergeCell ref="B247:U247"/>
    <mergeCell ref="B248:U248"/>
    <mergeCell ref="B249:U249"/>
    <mergeCell ref="B250:U250"/>
    <mergeCell ref="B251:U251"/>
    <mergeCell ref="B252:U252"/>
    <mergeCell ref="B253:U253"/>
    <mergeCell ref="B254:U254"/>
    <mergeCell ref="B255:U255"/>
    <mergeCell ref="B256:U256"/>
    <mergeCell ref="B257:U257"/>
    <mergeCell ref="B258:U258"/>
    <mergeCell ref="B259:U259"/>
    <mergeCell ref="B260:U260"/>
    <mergeCell ref="B261:U261"/>
    <mergeCell ref="B262:U262"/>
    <mergeCell ref="B263:U263"/>
    <mergeCell ref="B264:U264"/>
    <mergeCell ref="B265:U265"/>
    <mergeCell ref="B266:U266"/>
    <mergeCell ref="B267:U267"/>
    <mergeCell ref="B268:U268"/>
    <mergeCell ref="B269:U269"/>
    <mergeCell ref="B270:U270"/>
    <mergeCell ref="B271:U271"/>
    <mergeCell ref="B272:U272"/>
    <mergeCell ref="B273:U273"/>
    <mergeCell ref="B274:U274"/>
    <mergeCell ref="B275:U275"/>
    <mergeCell ref="B276:U276"/>
    <mergeCell ref="B277:U277"/>
    <mergeCell ref="B278:U278"/>
    <mergeCell ref="B279:U279"/>
    <mergeCell ref="B280:U280"/>
    <mergeCell ref="B281:U281"/>
    <mergeCell ref="B282:U282"/>
    <mergeCell ref="B283:U283"/>
    <mergeCell ref="B284:U284"/>
    <mergeCell ref="B285:U285"/>
    <mergeCell ref="B286:U286"/>
    <mergeCell ref="B287:U287"/>
    <mergeCell ref="B288:U288"/>
    <mergeCell ref="B289:U289"/>
    <mergeCell ref="B290:U290"/>
    <mergeCell ref="B291:U291"/>
    <mergeCell ref="B292:U292"/>
    <mergeCell ref="B293:U293"/>
    <mergeCell ref="B294:U294"/>
    <mergeCell ref="B295:U295"/>
    <mergeCell ref="B296:U296"/>
    <mergeCell ref="B297:U297"/>
    <mergeCell ref="B298:U298"/>
    <mergeCell ref="B299:U299"/>
    <mergeCell ref="B300:U300"/>
    <mergeCell ref="B301:U301"/>
    <mergeCell ref="B302:U302"/>
    <mergeCell ref="B303:U303"/>
    <mergeCell ref="B304:U304"/>
    <mergeCell ref="B305:U305"/>
    <mergeCell ref="B306:U306"/>
    <mergeCell ref="B307:U307"/>
    <mergeCell ref="B308:U308"/>
    <mergeCell ref="B309:U309"/>
    <mergeCell ref="B310:U310"/>
    <mergeCell ref="B311:U311"/>
    <mergeCell ref="B312:U312"/>
    <mergeCell ref="B313:U313"/>
    <mergeCell ref="B314:U314"/>
    <mergeCell ref="B315:U315"/>
    <mergeCell ref="B316:U316"/>
    <mergeCell ref="B317:U317"/>
    <mergeCell ref="B318:U318"/>
    <mergeCell ref="B319:U319"/>
    <mergeCell ref="B320:U320"/>
    <mergeCell ref="B321:U321"/>
    <mergeCell ref="B322:U322"/>
    <mergeCell ref="B323:U323"/>
    <mergeCell ref="B324:U324"/>
    <mergeCell ref="B325:U325"/>
    <mergeCell ref="B326:U326"/>
    <mergeCell ref="B327:U327"/>
    <mergeCell ref="B328:U328"/>
    <mergeCell ref="B329:U329"/>
    <mergeCell ref="B330:U330"/>
    <mergeCell ref="B331:U331"/>
    <mergeCell ref="B332:U332"/>
    <mergeCell ref="B333:U333"/>
    <mergeCell ref="B334:U334"/>
    <mergeCell ref="B335:U335"/>
    <mergeCell ref="B336:U336"/>
    <mergeCell ref="B337:U337"/>
    <mergeCell ref="B338:U338"/>
    <mergeCell ref="B339:U339"/>
    <mergeCell ref="B340:U340"/>
    <mergeCell ref="B341:U341"/>
    <mergeCell ref="B342:U342"/>
    <mergeCell ref="B343:U343"/>
    <mergeCell ref="B344:U344"/>
    <mergeCell ref="B345:U345"/>
    <mergeCell ref="B346:U346"/>
    <mergeCell ref="B347:U347"/>
    <mergeCell ref="B348:U348"/>
    <mergeCell ref="B349:U349"/>
    <mergeCell ref="B350:U350"/>
    <mergeCell ref="B351:U351"/>
    <mergeCell ref="B352:U352"/>
    <mergeCell ref="B353:U353"/>
    <mergeCell ref="B354:U354"/>
    <mergeCell ref="B355:U355"/>
    <mergeCell ref="B356:U356"/>
    <mergeCell ref="B357:U357"/>
    <mergeCell ref="B358:U358"/>
    <mergeCell ref="B359:U359"/>
    <mergeCell ref="B360:U360"/>
    <mergeCell ref="B361:U361"/>
    <mergeCell ref="B362:U362"/>
    <mergeCell ref="B363:U363"/>
    <mergeCell ref="B364:U364"/>
    <mergeCell ref="B365:U365"/>
    <mergeCell ref="B366:U366"/>
    <mergeCell ref="B367:U367"/>
    <mergeCell ref="B368:U368"/>
    <mergeCell ref="B369:U369"/>
    <mergeCell ref="B370:U370"/>
    <mergeCell ref="B371:U371"/>
    <mergeCell ref="B372:U372"/>
    <mergeCell ref="B373:U373"/>
    <mergeCell ref="B374:U374"/>
    <mergeCell ref="B375:U375"/>
    <mergeCell ref="B376:U376"/>
    <mergeCell ref="B377:U377"/>
    <mergeCell ref="B378:U378"/>
    <mergeCell ref="B379:U379"/>
    <mergeCell ref="B380:U380"/>
    <mergeCell ref="B381:U381"/>
    <mergeCell ref="B382:U382"/>
    <mergeCell ref="B383:U383"/>
    <mergeCell ref="B384:U384"/>
    <mergeCell ref="B385:U385"/>
    <mergeCell ref="B386:U386"/>
    <mergeCell ref="B387:U387"/>
    <mergeCell ref="B388:U388"/>
    <mergeCell ref="B389:U389"/>
    <mergeCell ref="B390:U390"/>
    <mergeCell ref="B391:U391"/>
    <mergeCell ref="B392:U392"/>
    <mergeCell ref="B393:U393"/>
    <mergeCell ref="B394:U394"/>
    <mergeCell ref="B395:U395"/>
    <mergeCell ref="B396:U396"/>
    <mergeCell ref="B397:U397"/>
    <mergeCell ref="B398:U398"/>
    <mergeCell ref="B399:U399"/>
    <mergeCell ref="B400:U400"/>
    <mergeCell ref="B401:U401"/>
    <mergeCell ref="B402:U402"/>
    <mergeCell ref="B403:U403"/>
    <mergeCell ref="B404:U404"/>
    <mergeCell ref="B405:U405"/>
    <mergeCell ref="B406:U406"/>
    <mergeCell ref="B407:U407"/>
    <mergeCell ref="B408:U408"/>
    <mergeCell ref="B409:U409"/>
    <mergeCell ref="B410:U410"/>
    <mergeCell ref="B411:U411"/>
    <mergeCell ref="B412:U412"/>
    <mergeCell ref="B413:U413"/>
    <mergeCell ref="B414:U414"/>
    <mergeCell ref="B415:U415"/>
    <mergeCell ref="B416:U416"/>
    <mergeCell ref="B417:U417"/>
    <mergeCell ref="B418:U418"/>
    <mergeCell ref="B419:U419"/>
    <mergeCell ref="B420:U420"/>
    <mergeCell ref="B421:U421"/>
    <mergeCell ref="B422:U422"/>
    <mergeCell ref="B423:U423"/>
    <mergeCell ref="B424:U424"/>
    <mergeCell ref="B425:U425"/>
    <mergeCell ref="B426:U426"/>
    <mergeCell ref="B427:U427"/>
    <mergeCell ref="B428:U428"/>
    <mergeCell ref="B429:U429"/>
    <mergeCell ref="B430:U430"/>
    <mergeCell ref="B431:U431"/>
    <mergeCell ref="B432:U432"/>
    <mergeCell ref="B433:U433"/>
    <mergeCell ref="B434:U434"/>
    <mergeCell ref="B435:U435"/>
    <mergeCell ref="B436:U436"/>
    <mergeCell ref="B437:U437"/>
    <mergeCell ref="B438:U438"/>
    <mergeCell ref="B439:U439"/>
    <mergeCell ref="B440:U440"/>
    <mergeCell ref="B441:U441"/>
    <mergeCell ref="B442:U442"/>
    <mergeCell ref="B443:U443"/>
    <mergeCell ref="B444:U444"/>
    <mergeCell ref="B445:U445"/>
    <mergeCell ref="B446:U446"/>
    <mergeCell ref="B447:U447"/>
    <mergeCell ref="B448:U448"/>
    <mergeCell ref="B449:U449"/>
    <mergeCell ref="B450:U450"/>
    <mergeCell ref="B451:U451"/>
    <mergeCell ref="B452:U452"/>
    <mergeCell ref="B453:U453"/>
    <mergeCell ref="B454:U454"/>
    <mergeCell ref="B455:U455"/>
    <mergeCell ref="B456:U456"/>
    <mergeCell ref="B457:U457"/>
    <mergeCell ref="B458:U458"/>
    <mergeCell ref="B459:U459"/>
    <mergeCell ref="B460:U460"/>
    <mergeCell ref="B461:U461"/>
    <mergeCell ref="B462:U462"/>
    <mergeCell ref="B463:U463"/>
    <mergeCell ref="B464:U464"/>
    <mergeCell ref="B465:U465"/>
    <mergeCell ref="B466:U466"/>
    <mergeCell ref="B467:U467"/>
    <mergeCell ref="B468:U468"/>
    <mergeCell ref="B469:U469"/>
    <mergeCell ref="B470:U470"/>
    <mergeCell ref="B471:U471"/>
    <mergeCell ref="B472:U472"/>
    <mergeCell ref="B473:U473"/>
  </mergeCells>
  <headerFooter/>
</worksheet>
</file>

<file path=docProps/app.xml><?xml version="1.0" encoding="utf-8"?>
<Properties xmlns:vt="http://schemas.openxmlformats.org/officeDocument/2006/docPropsVTypes" xmlns="http://schemas.openxmlformats.org/officeDocument/2006/extended-properties">
  <Company>Otimo Data AB</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Otimo Data AB</dc:creator>
  <dc:title>SIR Json Dokumentation 5.2 revision 23</dc:title>
</cp:coreProperties>
</file>

<file path=docProps/custom.xml><?xml version="1.0" encoding="utf-8"?>
<Properties xmlns:vt="http://schemas.openxmlformats.org/officeDocument/2006/docPropsVTypes" xmlns="http://schemas.openxmlformats.org/officeDocument/2006/custom-properties"/>
</file>